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mc:AlternateContent xmlns:mc="http://schemas.openxmlformats.org/markup-compatibility/2006">
    <mc:Choice Requires="x15">
      <x15ac:absPath xmlns:x15ac="http://schemas.microsoft.com/office/spreadsheetml/2010/11/ac" url="/Users/elenagreenberg/Downloads/"/>
    </mc:Choice>
  </mc:AlternateContent>
  <xr:revisionPtr revIDLastSave="0" documentId="8_{7411B604-31A3-0449-B08C-48DA3C8E11F8}" xr6:coauthVersionLast="47" xr6:coauthVersionMax="47" xr10:uidLastSave="{00000000-0000-0000-0000-000000000000}"/>
  <bookViews>
    <workbookView xWindow="0" yWindow="0" windowWidth="25600" windowHeight="16000" firstSheet="3" activeTab="3"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AA59" i="4" l="1"/>
  <c r="AA57" i="4"/>
  <c r="AA58" i="4"/>
  <c r="K59" i="4"/>
  <c r="K57" i="4"/>
  <c r="K58" i="4"/>
  <c r="Y56" i="4"/>
  <c r="I57" i="4"/>
  <c r="I58" i="4"/>
  <c r="I59" i="4"/>
  <c r="I56" i="4"/>
  <c r="Y59" i="4" l="1"/>
  <c r="X59" i="4"/>
  <c r="U59" i="4"/>
  <c r="Z59" i="4" s="1"/>
  <c r="Y58" i="4"/>
  <c r="X58" i="4"/>
  <c r="U58" i="4"/>
  <c r="Z58" i="4" s="1"/>
  <c r="Y57" i="4"/>
  <c r="X57" i="4"/>
  <c r="U57" i="4"/>
  <c r="X56" i="4"/>
  <c r="Z56" i="4" s="1"/>
  <c r="AA56" i="4" s="1"/>
  <c r="Q59" i="4"/>
  <c r="P59" i="4"/>
  <c r="R59" i="4" s="1"/>
  <c r="S59" i="4" s="1"/>
  <c r="M59" i="4"/>
  <c r="Q58" i="4"/>
  <c r="P58" i="4"/>
  <c r="M58" i="4"/>
  <c r="R58" i="4" s="1"/>
  <c r="S58" i="4" s="1"/>
  <c r="Q57" i="4"/>
  <c r="P57" i="4"/>
  <c r="M57" i="4"/>
  <c r="R57" i="4" s="1"/>
  <c r="S57" i="4" s="1"/>
  <c r="Q56" i="4"/>
  <c r="P56" i="4"/>
  <c r="E57" i="4"/>
  <c r="H57" i="4"/>
  <c r="E58" i="4"/>
  <c r="H58" i="4"/>
  <c r="E59" i="4"/>
  <c r="H59" i="4"/>
  <c r="E56" i="4"/>
  <c r="H56" i="4"/>
  <c r="Z57" i="4" l="1"/>
  <c r="R56" i="4"/>
  <c r="S56" i="4" s="1"/>
  <c r="J58" i="4"/>
  <c r="J57" i="4"/>
  <c r="J59" i="4"/>
  <c r="J56" i="4"/>
  <c r="K56" i="4" s="1"/>
  <c r="D22" i="5" l="1"/>
  <c r="E22" i="5"/>
  <c r="F22" i="5"/>
  <c r="F73" i="1"/>
  <c r="E73" i="1"/>
  <c r="D73" i="1"/>
  <c r="B2" i="1"/>
  <c r="F13" i="1"/>
  <c r="E13" i="1"/>
  <c r="D13" i="1"/>
  <c r="F91" i="1"/>
  <c r="E91" i="1"/>
  <c r="D91" i="1"/>
  <c r="L54" i="4"/>
  <c r="B2" i="3"/>
  <c r="D41" i="3"/>
  <c r="E41" i="3"/>
  <c r="C41" i="3"/>
  <c r="E35" i="3" l="1"/>
  <c r="D35" i="3"/>
  <c r="C35" i="3"/>
  <c r="E23" i="3"/>
  <c r="D23" i="3"/>
  <c r="C23" i="3"/>
  <c r="B2" i="4"/>
  <c r="E30" i="3"/>
  <c r="D30" i="3"/>
  <c r="C30" i="3"/>
  <c r="D51" i="1"/>
  <c r="C28" i="3" s="1"/>
  <c r="D61" i="1"/>
  <c r="C29" i="3" s="1"/>
  <c r="E61" i="1"/>
  <c r="D29" i="3" s="1"/>
  <c r="F61" i="1"/>
  <c r="E29" i="3" s="1"/>
  <c r="E51" i="1"/>
  <c r="D28" i="3" s="1"/>
  <c r="F51" i="1"/>
  <c r="E28" i="3" s="1"/>
  <c r="X61" i="4"/>
  <c r="P61" i="4"/>
  <c r="F88" i="1"/>
  <c r="F82" i="1"/>
  <c r="F77" i="1"/>
  <c r="F65" i="1"/>
  <c r="F55" i="1"/>
  <c r="F29" i="1"/>
  <c r="F21" i="1"/>
  <c r="E88" i="1"/>
  <c r="E82" i="1"/>
  <c r="E77" i="1"/>
  <c r="E65" i="1"/>
  <c r="E55" i="1"/>
  <c r="E21" i="1"/>
  <c r="D88" i="1"/>
  <c r="D82" i="1"/>
  <c r="D77" i="1"/>
  <c r="D65" i="1"/>
  <c r="D55" i="1"/>
  <c r="D29" i="1"/>
  <c r="D21" i="1"/>
  <c r="F35" i="1"/>
  <c r="E35" i="1"/>
  <c r="D35" i="1"/>
  <c r="S47" i="4"/>
  <c r="T47" i="4" s="1"/>
  <c r="S46" i="4"/>
  <c r="T46" i="4" s="1"/>
  <c r="S45" i="4"/>
  <c r="T45" i="4" s="1"/>
  <c r="S44" i="4"/>
  <c r="T44" i="4" s="1"/>
  <c r="S43" i="4"/>
  <c r="T43" i="4" s="1"/>
  <c r="S42" i="4"/>
  <c r="T42" i="4" s="1"/>
  <c r="S41" i="4"/>
  <c r="T41" i="4" s="1"/>
  <c r="S40" i="4"/>
  <c r="T40" i="4" s="1"/>
  <c r="S39" i="4"/>
  <c r="T39" i="4" s="1"/>
  <c r="S38" i="4"/>
  <c r="T38" i="4" s="1"/>
  <c r="N47" i="4"/>
  <c r="O47" i="4" s="1"/>
  <c r="N46" i="4"/>
  <c r="O46" i="4" s="1"/>
  <c r="N45" i="4"/>
  <c r="O45" i="4" s="1"/>
  <c r="N44" i="4"/>
  <c r="O44" i="4" s="1"/>
  <c r="N43" i="4"/>
  <c r="O43" i="4" s="1"/>
  <c r="N42" i="4"/>
  <c r="O42" i="4" s="1"/>
  <c r="N41" i="4"/>
  <c r="O41" i="4" s="1"/>
  <c r="N40" i="4"/>
  <c r="O40" i="4" s="1"/>
  <c r="N39" i="4"/>
  <c r="O39" i="4" s="1"/>
  <c r="N38" i="4"/>
  <c r="O38" i="4" s="1"/>
  <c r="R19" i="4"/>
  <c r="L19" i="4"/>
  <c r="G19" i="4"/>
  <c r="J12" i="4"/>
  <c r="P12" i="4"/>
  <c r="J24" i="4"/>
  <c r="S17" i="4"/>
  <c r="T17" i="4" s="1"/>
  <c r="S16" i="4"/>
  <c r="T16" i="4" s="1"/>
  <c r="S15" i="4"/>
  <c r="T15" i="4" s="1"/>
  <c r="S14" i="4"/>
  <c r="T14" i="4" s="1"/>
  <c r="N17" i="4"/>
  <c r="O17" i="4" s="1"/>
  <c r="N16" i="4"/>
  <c r="O16" i="4" s="1"/>
  <c r="N15" i="4"/>
  <c r="O15" i="4" s="1"/>
  <c r="N14" i="4"/>
  <c r="O14" i="4" s="1"/>
  <c r="H14" i="4"/>
  <c r="I14" i="4" s="1"/>
  <c r="T54" i="4"/>
  <c r="P36" i="4"/>
  <c r="P24" i="4"/>
  <c r="J36" i="4"/>
  <c r="D54" i="4"/>
  <c r="D36" i="4"/>
  <c r="D24" i="4"/>
  <c r="D12" i="4"/>
  <c r="H17" i="4"/>
  <c r="I17" i="4" s="1"/>
  <c r="H16" i="4"/>
  <c r="I16" i="4" s="1"/>
  <c r="H15" i="4"/>
  <c r="I15" i="4" s="1"/>
  <c r="H61" i="4"/>
  <c r="R49" i="4"/>
  <c r="L49" i="4"/>
  <c r="G49" i="4"/>
  <c r="H39" i="4"/>
  <c r="I39" i="4" s="1"/>
  <c r="H40" i="4"/>
  <c r="I40" i="4" s="1"/>
  <c r="H41" i="4"/>
  <c r="I41" i="4" s="1"/>
  <c r="H42" i="4"/>
  <c r="I42" i="4" s="1"/>
  <c r="H43" i="4"/>
  <c r="I43" i="4" s="1"/>
  <c r="H44" i="4"/>
  <c r="I44" i="4" s="1"/>
  <c r="H47" i="4"/>
  <c r="I47" i="4" s="1"/>
  <c r="H46" i="4"/>
  <c r="I46" i="4" s="1"/>
  <c r="H45" i="4"/>
  <c r="I45" i="4" s="1"/>
  <c r="H38" i="4"/>
  <c r="I38" i="4" s="1"/>
  <c r="R31" i="4"/>
  <c r="L31" i="4"/>
  <c r="G31" i="4"/>
  <c r="S29" i="4"/>
  <c r="T29" i="4" s="1"/>
  <c r="S28" i="4"/>
  <c r="T28" i="4" s="1"/>
  <c r="S27" i="4"/>
  <c r="T27" i="4" s="1"/>
  <c r="S26" i="4"/>
  <c r="T26" i="4" s="1"/>
  <c r="N29" i="4"/>
  <c r="O29" i="4" s="1"/>
  <c r="N28" i="4"/>
  <c r="O28" i="4" s="1"/>
  <c r="N27" i="4"/>
  <c r="O27" i="4" s="1"/>
  <c r="N26" i="4"/>
  <c r="O26" i="4" s="1"/>
  <c r="H27" i="4"/>
  <c r="I27" i="4" s="1"/>
  <c r="H28" i="4"/>
  <c r="I28" i="4" s="1"/>
  <c r="H29" i="4"/>
  <c r="I29" i="4" s="1"/>
  <c r="H26" i="4"/>
  <c r="I26" i="4" s="1"/>
  <c r="N19" i="4" l="1"/>
  <c r="E14" i="1" s="1"/>
  <c r="H19" i="4"/>
  <c r="D14" i="1" s="1"/>
  <c r="I19" i="4"/>
  <c r="D22" i="1" s="1"/>
  <c r="I61" i="4"/>
  <c r="D30" i="1" s="1"/>
  <c r="D31" i="1" s="1"/>
  <c r="O19" i="4"/>
  <c r="E22" i="1" s="1"/>
  <c r="T19" i="4"/>
  <c r="F22" i="1" s="1"/>
  <c r="S19" i="4"/>
  <c r="F14" i="1" s="1"/>
  <c r="S61" i="4"/>
  <c r="E25" i="1" s="1"/>
  <c r="AA61" i="4"/>
  <c r="F25" i="1" s="1"/>
  <c r="Q61" i="4"/>
  <c r="E30" i="1" s="1"/>
  <c r="E31" i="1" s="1"/>
  <c r="Y61" i="4"/>
  <c r="F30" i="1" s="1"/>
  <c r="F31" i="1" s="1"/>
  <c r="R61" i="4"/>
  <c r="E17" i="1" s="1"/>
  <c r="Z61" i="4"/>
  <c r="F17" i="1" s="1"/>
  <c r="N49" i="4"/>
  <c r="E16" i="1" s="1"/>
  <c r="H49" i="4"/>
  <c r="D16" i="1" s="1"/>
  <c r="S49" i="4"/>
  <c r="F16" i="1" s="1"/>
  <c r="S31" i="4"/>
  <c r="F15" i="1" s="1"/>
  <c r="H31" i="4"/>
  <c r="D15" i="1" s="1"/>
  <c r="I31" i="4"/>
  <c r="O31" i="4"/>
  <c r="T31" i="4"/>
  <c r="N31" i="4"/>
  <c r="E15" i="1" s="1"/>
  <c r="C24" i="3" l="1"/>
  <c r="E27" i="3"/>
  <c r="E24" i="3"/>
  <c r="D27" i="3"/>
  <c r="D24" i="3"/>
  <c r="E18" i="1"/>
  <c r="F18" i="1"/>
  <c r="K61" i="4"/>
  <c r="D25" i="1" s="1"/>
  <c r="J61" i="4"/>
  <c r="D17" i="1" s="1"/>
  <c r="T49" i="4"/>
  <c r="F24" i="1" s="1"/>
  <c r="E26" i="3" s="1"/>
  <c r="I49" i="4"/>
  <c r="D24" i="1" s="1"/>
  <c r="C26" i="3" s="1"/>
  <c r="O49" i="4"/>
  <c r="E24" i="1" s="1"/>
  <c r="D26" i="3" s="1"/>
  <c r="F23" i="1"/>
  <c r="E25" i="3" s="1"/>
  <c r="D23" i="1"/>
  <c r="C25" i="3" s="1"/>
  <c r="E23" i="1"/>
  <c r="D25" i="3" s="1"/>
  <c r="D18" i="1" l="1"/>
  <c r="C27" i="3"/>
  <c r="E26" i="1"/>
  <c r="F26" i="1"/>
  <c r="F78" i="1" s="1"/>
  <c r="D26" i="1"/>
  <c r="D78" i="1" l="1"/>
  <c r="D83" i="1" s="1"/>
  <c r="C31" i="3" s="1"/>
  <c r="F83" i="1"/>
  <c r="E31" i="3" s="1"/>
  <c r="E78" i="1"/>
  <c r="D89" i="1" l="1"/>
  <c r="D92" i="1" s="1"/>
  <c r="C32" i="3" s="1"/>
  <c r="F89" i="1"/>
  <c r="F92" i="1" s="1"/>
  <c r="E32" i="3" s="1"/>
  <c r="E83" i="1"/>
  <c r="D31" i="3" s="1"/>
  <c r="E42" i="3" l="1"/>
  <c r="E44" i="3" s="1"/>
  <c r="E46" i="3" s="1"/>
  <c r="E89" i="1"/>
  <c r="C42" i="3"/>
  <c r="C44" i="3" l="1"/>
  <c r="C46" i="3" s="1"/>
  <c r="E92" i="1"/>
  <c r="H92" i="1" l="1"/>
  <c r="I92" i="1" s="1"/>
  <c r="D32" i="3"/>
  <c r="D42" i="3" s="1"/>
  <c r="D44" i="3" s="1"/>
  <c r="D46" i="3" s="1"/>
  <c r="F32" i="3" l="1"/>
  <c r="G32" i="3" s="1"/>
</calcChain>
</file>

<file path=xl/sharedStrings.xml><?xml version="1.0" encoding="utf-8"?>
<sst xmlns="http://schemas.openxmlformats.org/spreadsheetml/2006/main" count="299" uniqueCount="154">
  <si>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</si>
  <si>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2022</t>
    </r>
    <r>
      <rPr>
        <sz val="11"/>
        <color theme="1"/>
        <rFont val="Calibri"/>
        <family val="2"/>
        <scheme val="major"/>
      </rPr>
      <t xml:space="preserve"> funding cycle, due by or before </t>
    </r>
    <r>
      <rPr>
        <b/>
        <sz val="11"/>
        <color theme="1"/>
        <rFont val="Calibri"/>
        <family val="2"/>
        <scheme val="major"/>
      </rPr>
      <t>March 31, 2022</t>
    </r>
    <r>
      <rPr>
        <sz val="11"/>
        <color theme="1"/>
        <rFont val="Calibri"/>
        <family val="2"/>
        <scheme val="major"/>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family val="2"/>
        <scheme val="major"/>
      </rPr>
      <t xml:space="preserve">Applicants do not have to provide notes if they do not feel that they are necessary. 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Name_Spring 2022 Annual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</si>
  <si>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</si>
  <si>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</si>
  <si>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</si>
  <si>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</si>
  <si>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</si>
  <si>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</si>
  <si>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</si>
  <si>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</si>
  <si>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</si>
  <si>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</si>
  <si>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</si>
  <si>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</si>
  <si>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</si>
  <si>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</si>
  <si>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</si>
  <si>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Program Coordinator, Senior</t>
  </si>
  <si>
    <t xml:space="preserve"> </t>
  </si>
  <si>
    <t>Employee #2</t>
  </si>
  <si>
    <t>Employee #3</t>
  </si>
  <si>
    <t>Employee #4</t>
  </si>
  <si>
    <t xml:space="preserve">Total Personnel/ERE     </t>
  </si>
  <si>
    <t>Ancillary Employees</t>
  </si>
  <si>
    <t>Student Employees</t>
  </si>
  <si>
    <t>Student Employee #1</t>
  </si>
  <si>
    <t>Culturally Responsive Environmental Education Interns (total 20-30)</t>
  </si>
  <si>
    <t>Student Employee #2</t>
  </si>
  <si>
    <t xml:space="preserve">Intern Support Specialist </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</si>
  <si>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</si>
  <si>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</si>
  <si>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</si>
  <si>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</si>
  <si>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</si>
  <si>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</si>
  <si>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</si>
  <si>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</si>
  <si>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</si>
  <si>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</si>
  <si>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</si>
  <si>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</si>
  <si>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</si>
  <si>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</si>
  <si>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</si>
  <si>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</si>
  <si>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</si>
  <si>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</si>
  <si>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</si>
  <si>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</si>
  <si>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</si>
  <si>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</si>
  <si>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</si>
  <si>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</si>
  <si>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</si>
  <si>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</si>
  <si>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</si>
  <si>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</si>
  <si>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capital equipment, and administrative service charge all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</si>
  <si>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</si>
  <si>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2024 and 2025 if you are applying for multi-year funding. As a reminder, all funding for Annual Grants is attached to the University of Arizona's fiscal year schedule with approved funding dispersed in July or August of the applicable year and must be spent by June 30 of that same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</si>
  <si>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both administrative service charge and the total annual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</si>
  <si>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</si>
  <si>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</si>
  <si>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</si>
  <si>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</si>
  <si>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</si>
  <si>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</si>
  <si>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</si>
  <si>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 xml:space="preserve">The Program Coordinator, Senior is critical to the success of the project as this person will oversee the recruitment, hiring, training, and supervisions of the interns hired, as well as the other student employees.  This person will dedicate 30 hours total to their position with The Bio/Diversity Project. 20 hours per week of this person's time is requested from the Sustainability Fund; the other 10 hours per week of their salary will be covered by matching funds from other sources (e.g., UA academic units, individual donors).  </t>
  </si>
  <si>
    <t>Ancillary Employees Wages</t>
  </si>
  <si>
    <t>Student Employees Wages</t>
  </si>
  <si>
    <t>Student employees include 20-30 intern positions paid at $15 per hour for 10 hours per week for a total of 30 weeks over the full academic year.  The range of intern positions is because we leverage the federal work study program in order to make funding go further. For work study eligible interns, we only pay approximately 1/4 of the salary and a 10% work study administrative fee.  So depending on how many interns are work study eligible, we will be able to hire a higher number.  The salary for the student support specialist is $17 per hour because this person will be someone who has completed the internship experience.  This person assists the program coordinator with supporting interns through individual meetings and providing feedback on program activities; they also help coordinate materials and equipment as needed in order to make the outreach lessons successful.</t>
  </si>
  <si>
    <t>Graduate Assistants Stipends</t>
  </si>
  <si>
    <t xml:space="preserve">Total Personnel Wages     </t>
  </si>
  <si>
    <t>Employee Related Expenses (ERE)</t>
  </si>
  <si>
    <t xml:space="preserve">Full Benefit Employees ERE </t>
  </si>
  <si>
    <t>ERE calculated at the standard UA approved rate.</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</si>
  <si>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</si>
  <si>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</si>
  <si>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</si>
  <si>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</si>
  <si>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</si>
  <si>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</si>
  <si>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</si>
  <si>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</si>
  <si>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</si>
  <si>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</si>
  <si>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 xml:space="preserve">Speaker Stipends </t>
  </si>
  <si>
    <t xml:space="preserve">Local and national environmental scientists and experts on diversity, equity, and inclusion will serve as presenters in intern training sessions each semester. Stipends will be provided to presenters in order to value their time and expertise and make participation in the trainings possible (especially for those with limited economic resources), this will help us ensure that we are including diverse voices and perspectives in trainings. Funding is requested in an average amount of $75 per presenter for 10 presenters (5 per semester) over the academic year.  </t>
  </si>
  <si>
    <t>Race, Power, and Privilege E-Course</t>
  </si>
  <si>
    <t>The Program Coordinator and student workers who support interns will all participate in the Race, Power, and Privilege E-course offered by SpeakOut. This will help prepare them to effectively support interns, especially BIPOC interns, and provide them with training on the topic as well.  The fee per person for the e-course is $20; funding is requested for 4 individuals to attend.</t>
  </si>
  <si>
    <t xml:space="preserve">Total Supplies &amp; Related Operations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</si>
  <si>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</si>
  <si>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</si>
  <si>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</si>
  <si>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</si>
  <si>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</si>
  <si>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</si>
  <si>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</si>
  <si>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</si>
  <si>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</si>
  <si>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</si>
  <si>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</si>
  <si>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</si>
  <si>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</si>
  <si>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</si>
  <si>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</si>
  <si>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</si>
  <si>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</si>
  <si>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</si>
  <si>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</si>
  <si>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</si>
  <si>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</si>
  <si>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Department Name</t>
  </si>
  <si>
    <t>Department Number</t>
  </si>
  <si>
    <t>KFS Account Number</t>
  </si>
  <si>
    <t xml:space="preserve">This will be determined if funding is approved. </t>
  </si>
  <si>
    <t>Subaccount Number</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</si>
  <si>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</si>
  <si>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</si>
  <si>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</si>
  <si>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</si>
  <si>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</si>
  <si>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</si>
  <si>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</si>
  <si>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</si>
  <si>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</si>
  <si>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</si>
  <si>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</si>
  <si>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</si>
  <si>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</si>
  <si>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t>
  </si>
  <si>
    <t>Anticipated funding from UA units (e.g., AIR Education; College of Agriculture and Life Sciences; Department of Environmental Science; School of Geography, Development, and Environment; Honors College); ancipated amount is based on FY22 funding levels.</t>
  </si>
  <si>
    <t>Crowd Funding Campaing (amount based on 2021 campaign)</t>
  </si>
  <si>
    <t>In-kind matching funds from Saguaro National Park (e.g., student trainings; fieldtrips)</t>
  </si>
  <si>
    <t>Individual Donors (based on donations received during FY22)</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</si>
  <si>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</si>
  <si>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</si>
  <si>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</si>
  <si>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</si>
  <si>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Annual Grant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</si>
  <si>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</si>
  <si>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</si>
  <si>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theme="1"/>
        <rFont val="Calibri"/>
        <family val="2"/>
        <scheme val="major"/>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</si>
  <si>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Student Stipends:</t>
    </r>
    <r>
      <rPr>
        <sz val="11"/>
        <color theme="1"/>
        <rFont val="Calibri"/>
        <family val="2"/>
        <scheme val="major"/>
      </rPr>
      <t xml:space="preserve"> The CSF does not fund student stipends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</si>
  <si>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 2023, Fiscal Year 2024, and Fiscal Year 2025 are not finalized and may be subject to change. These rates should only be used here for planning purposes. </t>
    </r>
  </si>
  <si>
    <t>Fiscal Year 2023</t>
  </si>
  <si>
    <t>Fiscal Year 2025</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</si>
  <si>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 2023, Fiscal Year 2024, and Fiscal Year 2025 are not finalized and may be subject to change. These rates should only be used here for planning purposes. </t>
    </r>
  </si>
  <si>
    <t xml:space="preserve">Graduate Base Tuition Rate </t>
  </si>
  <si>
    <t xml:space="preserve">   Annual Grant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</si>
  <si>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</si>
  <si>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</si>
  <si>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$100,000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</si>
</sst>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2">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7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31">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4" fillId="0" borderId="43" xfId="0" applyFont="1" applyBorder="1" applyAlignment="1">
      <alignment horizontal="left" vertical="center"/>
    </xf>
    <xf numFmtId="0" fontId="11" fillId="0" borderId="1" xfId="0" applyFont="1" applyBorder="1"/>
    <xf numFmtId="0" fontId="14" fillId="7" borderId="36" xfId="0" applyFont="1" applyFill="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39" fontId="11" fillId="6" borderId="36" xfId="0" applyNumberFormat="1" applyFont="1" applyFill="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39" fontId="11" fillId="6" borderId="9" xfId="0" applyNumberFormat="1" applyFont="1" applyFill="1" applyBorder="1" applyAlignment="1">
      <alignment horizontal="left"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39" fontId="11" fillId="7" borderId="6" xfId="0" applyNumberFormat="1"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39" fontId="11" fillId="6" borderId="37" xfId="0" applyNumberFormat="1" applyFont="1" applyFill="1" applyBorder="1" applyAlignment="1">
      <alignment horizontal="left"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39" fontId="11" fillId="7" borderId="9" xfId="0" applyNumberFormat="1" applyFont="1" applyFill="1" applyBorder="1" applyAlignment="1">
      <alignment horizontal="left" vertical="center"/>
    </xf>
    <xf numFmtId="0" fontId="11" fillId="6" borderId="25" xfId="0" applyFont="1" applyFill="1" applyBorder="1" applyAlignment="1">
      <alignment horizontal="left" vertical="center"/>
    </xf>
    <xf numFmtId="0" fontId="11" fillId="6" borderId="24" xfId="0" applyFont="1" applyFill="1" applyBorder="1" applyAlignment="1">
      <alignment horizontal="left" vertical="center"/>
    </xf>
    <xf numFmtId="0" fontId="17" fillId="6" borderId="32" xfId="0" applyFont="1" applyFill="1" applyBorder="1" applyAlignment="1">
      <alignment horizontal="center"/>
    </xf>
    <xf numFmtId="39" fontId="11" fillId="6" borderId="36" xfId="0" applyNumberFormat="1" applyFont="1" applyFill="1" applyBorder="1" applyAlignment="1">
      <alignment horizontal="left"/>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6" xfId="0" applyFont="1" applyFill="1" applyBorder="1" applyAlignment="1">
      <alignment horizontal="left" vertical="center"/>
    </xf>
    <xf numFmtId="0" fontId="14" fillId="6" borderId="32" xfId="0" applyFont="1" applyFill="1" applyBorder="1" applyAlignment="1">
      <alignment horizontal="left" vertical="center"/>
    </xf>
    <xf numFmtId="39" fontId="11" fillId="7" borderId="36" xfId="0" applyNumberFormat="1" applyFont="1" applyFill="1" applyBorder="1" applyAlignment="1">
      <alignment horizontal="left" vertical="center"/>
    </xf>
    <xf numFmtId="39" fontId="11" fillId="7" borderId="17" xfId="0" applyNumberFormat="1" applyFont="1" applyFill="1" applyBorder="1" applyAlignment="1">
      <alignment horizontal="left" vertical="center"/>
    </xf>
    <xf numFmtId="0" fontId="14" fillId="7" borderId="1"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4" fillId="7" borderId="4" xfId="0" applyFont="1" applyFill="1" applyBorder="1" applyAlignment="1">
      <alignment horizontal="left" vertical="center"/>
    </xf>
    <xf numFmtId="0" fontId="11" fillId="7" borderId="7"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60"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60" xfId="1" applyFont="1" applyBorder="1" applyAlignment="1">
      <alignment horizontal="center" vertical="center"/>
    </xf>
    <xf numFmtId="0" fontId="14" fillId="6" borderId="25" xfId="0" applyFont="1" applyFill="1" applyBorder="1" applyAlignment="1">
      <alignment horizontal="center"/>
    </xf>
    <xf numFmtId="0" fontId="16" fillId="3" borderId="7" xfId="0" applyFont="1" applyFill="1" applyBorder="1" applyAlignment="1">
      <alignment horizontal="right" vertical="center"/>
    </xf>
    <xf numFmtId="0" fontId="11" fillId="0" borderId="24" xfId="0" applyFont="1" applyBorder="1" applyAlignment="1">
      <alignment horizontal="left"/>
    </xf>
    <xf numFmtId="0" fontId="14" fillId="6" borderId="25" xfId="0" applyFont="1" applyFill="1" applyBorder="1" applyAlignment="1">
      <alignment horizontal="center" wrapText="1"/>
    </xf>
    <xf numFmtId="0" fontId="11" fillId="0" borderId="25" xfId="0" applyFont="1" applyBorder="1" applyAlignment="1">
      <alignment horizontal="center"/>
    </xf>
    <xf numFmtId="0" fontId="11" fillId="0" borderId="27" xfId="0" quotePrefix="1" applyFont="1" applyBorder="1" applyAlignment="1">
      <alignment horizontal="left"/>
    </xf>
    <xf numFmtId="0" fontId="11" fillId="0" borderId="32" xfId="0" applyFont="1" applyBorder="1" applyAlignment="1">
      <alignment horizontal="center"/>
    </xf>
    <xf numFmtId="0" fontId="10" fillId="0" borderId="55" xfId="0" applyFont="1" applyBorder="1" applyAlignment="1">
      <alignment horizontal="center"/>
    </xf>
    <xf numFmtId="0" fontId="11" fillId="0" borderId="55" xfId="0" applyFont="1" applyBorder="1" applyAlignment="1">
      <alignment horizontal="left" vertical="center"/>
    </xf>
    <xf numFmtId="164" fontId="11" fillId="0" borderId="55" xfId="0" applyNumberFormat="1" applyFont="1" applyBorder="1" applyAlignment="1">
      <alignment horizontal="left" vertical="center"/>
    </xf>
    <xf numFmtId="0" fontId="11" fillId="0" borderId="59"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44" fontId="11" fillId="0" borderId="27" xfId="0" applyNumberFormat="1" applyFont="1" applyBorder="1" applyAlignment="1">
      <alignment horizontal="center" vertical="center"/>
    </xf>
    <xf numFmtId="44" fontId="11" fillId="0" borderId="28" xfId="0" applyNumberFormat="1" applyFont="1" applyBorder="1" applyAlignment="1">
      <alignment horizontal="center" vertical="center"/>
    </xf>
    <xf numFmtId="44" fontId="11" fillId="0" borderId="32" xfId="0" applyNumberFormat="1" applyFont="1" applyBorder="1" applyAlignment="1">
      <alignment horizontal="center" vertical="center"/>
    </xf>
    <xf numFmtId="0" fontId="20" fillId="0" borderId="24" xfId="0" applyFont="1" applyBorder="1" applyAlignment="1">
      <alignment horizont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11" fillId="0" borderId="44" xfId="0" applyFont="1" applyBorder="1" applyAlignment="1">
      <alignment horizontal="left"/>
    </xf>
    <xf numFmtId="0" fontId="11" fillId="0" borderId="30" xfId="0" applyFont="1" applyBorder="1" applyAlignment="1">
      <alignment horizont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60" xfId="1" applyFont="1" applyFill="1" applyBorder="1" applyAlignment="1">
      <alignment horizontal="center" vertical="center"/>
    </xf>
    <xf numFmtId="9" fontId="11" fillId="0" borderId="14" xfId="2" applyFont="1" applyBorder="1" applyAlignment="1">
      <alignment horizontal="center" vertical="center"/>
    </xf>
    <xf numFmtId="9" fontId="11" fillId="0" borderId="15" xfId="2" applyFont="1" applyBorder="1" applyAlignment="1">
      <alignment horizontal="center" vertical="center"/>
    </xf>
    <xf numFmtId="0" fontId="0" fillId="0" borderId="1" xfId="0" applyBorder="1"/>
    <xf numFmtId="44" fontId="11" fillId="0" borderId="61" xfId="0" applyNumberFormat="1" applyFont="1" applyBorder="1" applyAlignment="1">
      <alignment horizontal="center" vertical="center"/>
    </xf>
    <xf numFmtId="0" fontId="23" fillId="0" borderId="20" xfId="0" applyFont="1" applyBorder="1"/>
    <xf numFmtId="0" fontId="23" fillId="0" borderId="62" xfId="0" applyFont="1" applyBorder="1"/>
    <xf numFmtId="0" fontId="14" fillId="7" borderId="37" xfId="0" applyFont="1" applyFill="1" applyBorder="1" applyAlignment="1">
      <alignment horizontal="left" vertical="center"/>
    </xf>
    <xf numFmtId="39" fontId="11" fillId="7" borderId="37" xfId="0" applyNumberFormat="1" applyFont="1" applyFill="1" applyBorder="1" applyAlignment="1">
      <alignment horizontal="left" vertical="center"/>
    </xf>
    <xf numFmtId="44" fontId="11" fillId="0" borderId="46" xfId="0" applyNumberFormat="1" applyFont="1" applyBorder="1" applyAlignment="1">
      <alignment horizontal="center" vertical="center"/>
    </xf>
    <xf numFmtId="44" fontId="11" fillId="7" borderId="46" xfId="0" applyNumberFormat="1" applyFont="1" applyFill="1" applyBorder="1" applyAlignment="1">
      <alignment horizontal="center" vertical="center"/>
    </xf>
    <xf numFmtId="0" fontId="14" fillId="7" borderId="6" xfId="0" applyFont="1" applyFill="1" applyBorder="1" applyAlignment="1">
      <alignment horizontal="left" vertical="center"/>
    </xf>
    <xf numFmtId="39" fontId="11" fillId="7" borderId="43" xfId="0" applyNumberFormat="1" applyFont="1" applyFill="1" applyBorder="1" applyAlignment="1">
      <alignment horizontal="left" vertical="center"/>
    </xf>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0" fontId="11" fillId="7" borderId="2" xfId="0" applyFont="1" applyFill="1" applyBorder="1"/>
    <xf numFmtId="0" fontId="11" fillId="7" borderId="3" xfId="0" applyFont="1" applyFill="1" applyBorder="1"/>
    <xf numFmtId="0" fontId="11" fillId="7" borderId="4" xfId="0" applyFont="1" applyFill="1" applyBorder="1"/>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8" borderId="10" xfId="2" applyNumberFormat="1"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44" fontId="11" fillId="8" borderId="10" xfId="1" applyFont="1" applyFill="1" applyBorder="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9" xfId="0" applyFont="1" applyFill="1" applyBorder="1" applyAlignment="1">
      <alignment horizontal="right" vertical="center"/>
    </xf>
    <xf numFmtId="0" fontId="5" fillId="0" borderId="6" xfId="0" applyFont="1" applyBorder="1" applyAlignment="1">
      <alignment horizontal="center" vertical="center"/>
    </xf>
    <xf numFmtId="44" fontId="5" fillId="0" borderId="66"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4" xfId="0" applyFont="1" applyBorder="1" applyAlignment="1">
      <alignment horizontal="center" vertical="center"/>
    </xf>
    <xf numFmtId="165" fontId="5" fillId="0" borderId="67"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7"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6" fontId="11" fillId="6" borderId="10" xfId="1" applyNumberFormat="1" applyFont="1" applyFill="1" applyBorder="1" applyAlignment="1">
      <alignment horizontal="center" vertical="center"/>
    </xf>
    <xf numFmtId="6" fontId="11" fillId="6" borderId="24" xfId="1" applyNumberFormat="1" applyFont="1" applyFill="1" applyBorder="1" applyAlignment="1">
      <alignment horizontal="center" vertical="center"/>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48" xfId="0" applyFont="1" applyFill="1" applyBorder="1" applyAlignment="1">
      <alignment horizontal="center" vertical="center"/>
    </xf>
    <xf numFmtId="0" fontId="5" fillId="7" borderId="38"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5" fillId="0" borderId="45" xfId="0" applyFont="1" applyBorder="1" applyAlignment="1">
      <alignment horizontal="left"/>
    </xf>
    <xf numFmtId="0" fontId="5" fillId="0" borderId="46" xfId="0" applyFont="1" applyBorder="1" applyAlignment="1">
      <alignment horizontal="left"/>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69" xfId="0" applyFont="1" applyBorder="1" applyAlignment="1">
      <alignment horizontal="center" vertical="center"/>
    </xf>
    <xf numFmtId="0" fontId="5" fillId="7" borderId="68"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6" fillId="5" borderId="48"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49"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6" fillId="3" borderId="48"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49"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8"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51"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xf numFmtId="0" fontId="1" fillId="7" borderId="45" xfId="0" applyFont="1" applyFill="1" applyBorder="1"/>
    <xf numFmtId="0" fontId="1" fillId="0" borderId="21" xfId="0" applyFont="1" applyBorder="1" applyAlignment="1">
      <alignment horizontal="left" vertical="center"/>
    </xf>
    <xf numFmtId="0" fontId="1" fillId="6" borderId="22" xfId="0" applyFont="1" applyFill="1" applyBorder="1" applyAlignment="1">
      <alignment horizontal="left" vertical="center"/>
    </xf>
    <xf numFmtId="44" fontId="1" fillId="6" borderId="26" xfId="1" applyFont="1" applyFill="1" applyBorder="1" applyAlignment="1">
      <alignment horizontal="left" vertical="center"/>
    </xf>
    <xf numFmtId="44" fontId="1" fillId="6" borderId="64"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5"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70" xfId="0" applyNumberFormat="1" applyFont="1" applyBorder="1" applyAlignment="1">
      <alignment horizontal="left" vertical="center"/>
    </xf>
    <xf numFmtId="0" fontId="1" fillId="6" borderId="46" xfId="0" applyFont="1" applyFill="1" applyBorder="1" applyAlignment="1">
      <alignment wrapText="1"/>
    </xf>
    <xf numFmtId="0" fontId="1" fillId="0" borderId="0" xfId="0" applyFont="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xf numFmtId="44" fontId="1" fillId="6" borderId="26" xfId="1" applyFont="1" applyFill="1" applyBorder="1" applyAlignment="1">
      <alignment horizontal="center" vertical="center"/>
    </xf>
    <xf numFmtId="44" fontId="1" fillId="6" borderId="64"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3"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7" borderId="45" xfId="0" applyFont="1" applyFill="1" applyBorder="1" applyAlignment="1">
      <alignment wrapText="1"/>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6" xfId="0" applyFont="1" applyFill="1" applyBorder="1" applyAlignment="1">
      <alignment wrapText="1"/>
    </xf>
    <xf numFmtId="44"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0" fontId="1" fillId="9" borderId="5" xfId="0" applyFont="1" applyFill="1" applyBorder="1" applyAlignment="1">
      <alignment horizontal="left" vertical="center" wrapText="1"/>
    </xf>
    <xf numFmtId="166" fontId="1" fillId="10" borderId="10" xfId="2" applyNumberFormat="1" applyFont="1" applyFill="1" applyBorder="1" applyAlignment="1">
      <alignment horizontal="left" vertical="center" wrapText="1"/>
    </xf>
    <xf numFmtId="0" fontId="1" fillId="9" borderId="1" xfId="0"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165" fontId="1" fillId="9" borderId="9" xfId="0" applyNumberFormat="1" applyFont="1" applyFill="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5</xdr:row>
      <xdr:rowOff>185541</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185541</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8"/>
  <sheetViews>
    <sheetView topLeftCell="A13" workbookViewId="0">
      <selection activeCell="B11" sqref="B11:H18"/>
    </sheetView>
  </sheetViews>
  <sheetFormatPr defaultColWidth="9" defaultRowHeight="15"/>
  <cols>
    <col min="1" max="1" width="2.875" style="9" customWidth="1"/>
    <col min="2" max="2" width="3" style="9" customWidth="1"/>
    <col min="3" max="3" width="30.5" style="9" customWidth="1"/>
    <col min="4" max="4" width="10.125" style="9" customWidth="1"/>
    <col min="5" max="8" width="30.5" style="9" customWidth="1"/>
    <col min="9" max="16384" width="9" style="9"/>
  </cols>
  <sheetData>
    <row r="2" spans="2:8">
      <c r="B2" s="190"/>
      <c r="C2" s="190"/>
      <c r="D2" s="190"/>
      <c r="E2" s="190"/>
    </row>
    <row r="3" spans="2:8">
      <c r="B3" s="190"/>
      <c r="C3" s="190"/>
      <c r="D3" s="190"/>
      <c r="E3" s="190"/>
    </row>
    <row r="4" spans="2:8">
      <c r="B4" s="190"/>
      <c r="C4" s="190"/>
      <c r="D4" s="190"/>
      <c r="E4" s="190"/>
    </row>
    <row r="5" spans="2:8">
      <c r="B5" s="190"/>
      <c r="C5" s="190"/>
      <c r="D5" s="190"/>
      <c r="E5" s="190"/>
    </row>
    <row r="6" spans="2:8">
      <c r="B6" s="190"/>
      <c r="C6" s="190"/>
      <c r="D6" s="190"/>
      <c r="E6" s="190"/>
    </row>
    <row r="7" spans="2:8" ht="15.95" thickBot="1"/>
    <row r="8" spans="2:8" ht="27" thickBot="1">
      <c r="B8" s="191" t="s">
        <v>0</v>
      </c>
      <c r="C8" s="192"/>
      <c r="D8" s="192"/>
      <c r="E8" s="192"/>
      <c r="F8" s="192"/>
      <c r="G8" s="192"/>
      <c r="H8" s="193"/>
    </row>
    <row r="9" spans="2:8">
      <c r="B9" s="106"/>
      <c r="C9" s="107"/>
      <c r="D9" s="107"/>
      <c r="E9" s="107"/>
      <c r="F9" s="107"/>
      <c r="G9" s="107"/>
      <c r="H9" s="108"/>
    </row>
    <row r="10" spans="2:8" ht="15.95" thickBot="1">
      <c r="B10" s="106"/>
      <c r="C10" s="107"/>
      <c r="D10" s="107"/>
      <c r="E10" s="107"/>
      <c r="F10" s="107"/>
      <c r="G10" s="107"/>
      <c r="H10" s="108"/>
    </row>
    <row r="11" spans="2:8">
      <c r="B11" s="194" t="s">
        <v>1</v>
      </c>
      <c r="C11" s="195"/>
      <c r="D11" s="195"/>
      <c r="E11" s="195"/>
      <c r="F11" s="195"/>
      <c r="G11" s="195"/>
      <c r="H11" s="196"/>
    </row>
    <row r="12" spans="2:8">
      <c r="B12" s="197"/>
      <c r="C12" s="198"/>
      <c r="D12" s="198"/>
      <c r="E12" s="198"/>
      <c r="F12" s="198"/>
      <c r="G12" s="198"/>
      <c r="H12" s="199"/>
    </row>
    <row r="13" spans="2:8">
      <c r="B13" s="197"/>
      <c r="C13" s="198"/>
      <c r="D13" s="198"/>
      <c r="E13" s="198"/>
      <c r="F13" s="198"/>
      <c r="G13" s="198"/>
      <c r="H13" s="199"/>
    </row>
    <row r="14" spans="2:8">
      <c r="B14" s="197"/>
      <c r="C14" s="198"/>
      <c r="D14" s="198"/>
      <c r="E14" s="198"/>
      <c r="F14" s="198"/>
      <c r="G14" s="198"/>
      <c r="H14" s="199"/>
    </row>
    <row r="15" spans="2:8">
      <c r="B15" s="197"/>
      <c r="C15" s="198"/>
      <c r="D15" s="198"/>
      <c r="E15" s="198"/>
      <c r="F15" s="198"/>
      <c r="G15" s="198"/>
      <c r="H15" s="199"/>
    </row>
    <row r="16" spans="2:8">
      <c r="B16" s="197"/>
      <c r="C16" s="198"/>
      <c r="D16" s="198"/>
      <c r="E16" s="198"/>
      <c r="F16" s="198"/>
      <c r="G16" s="198"/>
      <c r="H16" s="199"/>
    </row>
    <row r="17" spans="2:8">
      <c r="B17" s="197"/>
      <c r="C17" s="198"/>
      <c r="D17" s="198"/>
      <c r="E17" s="198"/>
      <c r="F17" s="198"/>
      <c r="G17" s="198"/>
      <c r="H17" s="199"/>
    </row>
    <row r="18" spans="2:8" ht="150" customHeight="1" thickBot="1">
      <c r="B18" s="200"/>
      <c r="C18" s="201"/>
      <c r="D18" s="201"/>
      <c r="E18" s="201"/>
      <c r="F18" s="201"/>
      <c r="G18" s="201"/>
      <c r="H18" s="202"/>
    </row>
  </sheetData>
  <sheetProtection algorithmName="SHA-512" hashValue="kYAl2WiV6YecscBWOut4lLezqEkPLqyJurwEhI7v0PLdS2tfd7J1inu2xxdLyryDaFzcPs02CS5Al1pbGYzpDw==" saltValue="c4bP7bvJQMgStI9U+7NTkg==" spinCount="100000" sheet="1" objects="1" scenarios="1"/>
  <mergeCells count="3">
    <mergeCell ref="B2:E6"/>
    <mergeCell ref="B8:H8"/>
    <mergeCell ref="B11:H1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3"/>
  <sheetViews>
    <sheetView topLeftCell="B39" zoomScale="74" zoomScaleNormal="74" workbookViewId="0">
      <selection activeCell="H14" sqref="H14"/>
    </sheetView>
  </sheetViews>
  <sheetFormatPr defaultColWidth="9" defaultRowHeight="15"/>
  <cols>
    <col min="1" max="1" width="3" style="1" customWidth="1"/>
    <col min="2" max="2" width="22.875" style="1" bestFit="1" customWidth="1"/>
    <col min="3" max="3" width="26.875" style="1" bestFit="1" customWidth="1"/>
    <col min="4" max="4" width="13.625" style="1" customWidth="1"/>
    <col min="5" max="5" width="19.625" style="1" hidden="1" customWidth="1"/>
    <col min="6" max="6" width="13.5" style="1" bestFit="1" customWidth="1"/>
    <col min="7" max="7" width="18.625" style="1" customWidth="1"/>
    <col min="8" max="8" width="17.5" style="1" bestFit="1" customWidth="1"/>
    <col min="9" max="9" width="14.875" style="138" bestFit="1" customWidth="1"/>
    <col min="10" max="10" width="11" style="1" bestFit="1" customWidth="1"/>
    <col min="11" max="11" width="13.5" style="145" bestFit="1" customWidth="1"/>
    <col min="12" max="12" width="18" style="1" bestFit="1" customWidth="1"/>
    <col min="13" max="13" width="17.375" style="1" hidden="1" customWidth="1"/>
    <col min="14" max="14" width="13.5" style="1" bestFit="1" customWidth="1"/>
    <col min="15" max="15" width="16.875" style="138" bestFit="1" customWidth="1"/>
    <col min="16" max="16" width="18" style="1" bestFit="1" customWidth="1"/>
    <col min="17" max="17" width="16.125" style="1" bestFit="1" customWidth="1"/>
    <col min="18" max="18" width="18" style="1" bestFit="1" customWidth="1"/>
    <col min="19" max="19" width="12" style="143" bestFit="1" customWidth="1"/>
    <col min="20" max="20" width="10.875" style="143" customWidth="1"/>
    <col min="21" max="21" width="16.625" style="143" hidden="1" customWidth="1"/>
    <col min="22" max="22" width="30.5" style="1" customWidth="1"/>
    <col min="23" max="23" width="16.875" style="1" bestFit="1" customWidth="1"/>
    <col min="24" max="24" width="18" style="1" bestFit="1" customWidth="1"/>
    <col min="25" max="25" width="16.125" style="1" bestFit="1" customWidth="1"/>
    <col min="26" max="26" width="11.125" style="1" bestFit="1" customWidth="1"/>
    <col min="27" max="27" width="9.875" style="1" bestFit="1" customWidth="1"/>
    <col min="28" max="28" width="30.5" style="69" customWidth="1"/>
    <col min="29" max="16384" width="9" style="1"/>
  </cols>
  <sheetData>
    <row r="1" spans="1:23" ht="15.95" thickBot="1">
      <c r="A1" s="295"/>
      <c r="B1" s="295"/>
      <c r="C1" s="295"/>
      <c r="D1" s="295"/>
      <c r="E1" s="295"/>
      <c r="F1" s="295"/>
      <c r="G1" s="295"/>
      <c r="H1" s="295"/>
      <c r="I1" s="296"/>
      <c r="J1" s="295"/>
      <c r="K1" s="297"/>
      <c r="L1" s="295"/>
      <c r="M1" s="295"/>
      <c r="N1" s="295"/>
      <c r="O1" s="296"/>
      <c r="P1" s="295"/>
      <c r="Q1" s="295"/>
      <c r="R1" s="295"/>
      <c r="S1" s="298"/>
      <c r="T1" s="298"/>
      <c r="U1" s="298"/>
      <c r="V1" s="295"/>
      <c r="W1" s="295"/>
    </row>
    <row r="2" spans="1:23" ht="27" thickBot="1">
      <c r="A2" s="295"/>
      <c r="B2" s="203" t="str">
        <f>_xlfn.CONCAT("Campus Sustainability Fund - Annual Grant Funding Request - Personnel Summary for", " ",'Project Information Summary'!C13)</f>
        <v xml:space="preserve">Campus Sustainability Fund - Annual Grant Funding Request - Personnel Summary for </v>
      </c>
      <c r="C2" s="204"/>
      <c r="D2" s="204"/>
      <c r="E2" s="204"/>
      <c r="F2" s="204"/>
      <c r="G2" s="204"/>
      <c r="H2" s="204"/>
      <c r="I2" s="204"/>
      <c r="J2" s="204"/>
      <c r="K2" s="204"/>
      <c r="L2" s="204"/>
      <c r="M2" s="204"/>
      <c r="N2" s="204"/>
      <c r="O2" s="205"/>
      <c r="P2" s="295"/>
      <c r="Q2" s="295"/>
      <c r="R2" s="295"/>
      <c r="S2" s="298"/>
      <c r="T2" s="298"/>
      <c r="U2" s="298"/>
      <c r="V2" s="295"/>
      <c r="W2" s="295"/>
    </row>
    <row r="3" spans="1:23">
      <c r="A3" s="295"/>
      <c r="B3" s="299"/>
      <c r="C3" s="300"/>
      <c r="D3" s="300"/>
      <c r="E3" s="300"/>
      <c r="F3" s="300"/>
      <c r="G3" s="300"/>
      <c r="H3" s="300"/>
      <c r="I3" s="301"/>
      <c r="J3" s="300"/>
      <c r="K3" s="302"/>
      <c r="L3" s="300"/>
      <c r="M3" s="300"/>
      <c r="N3" s="300"/>
      <c r="O3" s="303"/>
      <c r="P3" s="295"/>
      <c r="Q3" s="295"/>
      <c r="R3" s="295"/>
      <c r="S3" s="298"/>
      <c r="T3" s="298"/>
      <c r="U3" s="298"/>
      <c r="V3" s="295"/>
      <c r="W3" s="295"/>
    </row>
    <row r="4" spans="1:23" ht="15.95" thickBot="1">
      <c r="A4" s="295"/>
      <c r="B4" s="299"/>
      <c r="C4" s="300"/>
      <c r="D4" s="300"/>
      <c r="E4" s="300"/>
      <c r="F4" s="300"/>
      <c r="G4" s="300"/>
      <c r="H4" s="300"/>
      <c r="I4" s="301"/>
      <c r="J4" s="300"/>
      <c r="K4" s="302"/>
      <c r="L4" s="300"/>
      <c r="M4" s="300"/>
      <c r="N4" s="300"/>
      <c r="O4" s="303"/>
      <c r="P4" s="295"/>
      <c r="Q4" s="295"/>
      <c r="R4" s="295"/>
      <c r="S4" s="298"/>
      <c r="T4" s="298"/>
      <c r="U4" s="298"/>
      <c r="V4" s="295"/>
      <c r="W4" s="295"/>
    </row>
    <row r="5" spans="1:23" ht="45" customHeight="1">
      <c r="A5" s="295"/>
      <c r="B5" s="304" t="s">
        <v>2</v>
      </c>
      <c r="C5" s="305"/>
      <c r="D5" s="305"/>
      <c r="E5" s="305"/>
      <c r="F5" s="305"/>
      <c r="G5" s="305"/>
      <c r="H5" s="305"/>
      <c r="I5" s="305"/>
      <c r="J5" s="305"/>
      <c r="K5" s="305"/>
      <c r="L5" s="305"/>
      <c r="M5" s="305"/>
      <c r="N5" s="305"/>
      <c r="O5" s="306"/>
      <c r="P5" s="307"/>
      <c r="Q5" s="307"/>
      <c r="R5" s="307"/>
      <c r="S5" s="308"/>
      <c r="T5" s="308"/>
      <c r="U5" s="308"/>
      <c r="V5" s="307"/>
      <c r="W5" s="295"/>
    </row>
    <row r="6" spans="1:23" ht="30" customHeight="1">
      <c r="A6" s="295"/>
      <c r="B6" s="309" t="s">
        <v>3</v>
      </c>
      <c r="C6" s="310"/>
      <c r="D6" s="310"/>
      <c r="E6" s="310"/>
      <c r="F6" s="310"/>
      <c r="G6" s="310"/>
      <c r="H6" s="310"/>
      <c r="I6" s="310"/>
      <c r="J6" s="310"/>
      <c r="K6" s="310"/>
      <c r="L6" s="310"/>
      <c r="M6" s="310"/>
      <c r="N6" s="310"/>
      <c r="O6" s="311"/>
      <c r="P6" s="307"/>
      <c r="Q6" s="307"/>
      <c r="R6" s="307"/>
      <c r="S6" s="308"/>
      <c r="T6" s="308"/>
      <c r="U6" s="308"/>
      <c r="V6" s="307"/>
      <c r="W6" s="295"/>
    </row>
    <row r="7" spans="1:23" ht="43.5" customHeight="1">
      <c r="A7" s="295"/>
      <c r="B7" s="309" t="s">
        <v>4</v>
      </c>
      <c r="C7" s="310"/>
      <c r="D7" s="310"/>
      <c r="E7" s="310"/>
      <c r="F7" s="310"/>
      <c r="G7" s="310"/>
      <c r="H7" s="310"/>
      <c r="I7" s="310"/>
      <c r="J7" s="310"/>
      <c r="K7" s="310"/>
      <c r="L7" s="310"/>
      <c r="M7" s="310"/>
      <c r="N7" s="310"/>
      <c r="O7" s="311"/>
      <c r="P7" s="307"/>
      <c r="Q7" s="307"/>
      <c r="R7" s="307"/>
      <c r="S7" s="308"/>
      <c r="T7" s="308"/>
      <c r="U7" s="308"/>
      <c r="V7" s="307"/>
      <c r="W7" s="295"/>
    </row>
    <row r="8" spans="1:23" ht="30" customHeight="1" thickBot="1">
      <c r="A8" s="295"/>
      <c r="B8" s="312" t="s">
        <v>5</v>
      </c>
      <c r="C8" s="313"/>
      <c r="D8" s="313"/>
      <c r="E8" s="313"/>
      <c r="F8" s="313"/>
      <c r="G8" s="313"/>
      <c r="H8" s="313"/>
      <c r="I8" s="313"/>
      <c r="J8" s="313"/>
      <c r="K8" s="313"/>
      <c r="L8" s="313"/>
      <c r="M8" s="313"/>
      <c r="N8" s="313"/>
      <c r="O8" s="314"/>
      <c r="P8" s="307"/>
      <c r="Q8"/>
      <c r="R8"/>
      <c r="S8"/>
      <c r="T8"/>
      <c r="U8"/>
      <c r="V8"/>
      <c r="W8"/>
    </row>
    <row r="9" spans="1:23" ht="15.95" thickBot="1">
      <c r="A9" s="315"/>
      <c r="B9" s="316"/>
      <c r="C9" s="317"/>
      <c r="D9" s="317"/>
      <c r="E9" s="317"/>
      <c r="F9" s="317"/>
      <c r="G9" s="317"/>
      <c r="H9" s="317"/>
      <c r="I9" s="318"/>
      <c r="J9" s="317"/>
      <c r="K9" s="319"/>
      <c r="L9" s="317"/>
      <c r="M9" s="317"/>
      <c r="N9" s="317"/>
      <c r="O9" s="318"/>
      <c r="P9" s="317"/>
      <c r="Q9" s="320"/>
      <c r="R9" s="321"/>
      <c r="S9" s="322"/>
      <c r="T9" s="322"/>
      <c r="U9" s="322"/>
      <c r="V9" s="323"/>
      <c r="W9" s="315"/>
    </row>
    <row r="10" spans="1:23" ht="20.100000000000001" thickBot="1">
      <c r="A10" s="315"/>
      <c r="B10" s="213" t="s">
        <v>6</v>
      </c>
      <c r="C10" s="214"/>
      <c r="D10" s="214"/>
      <c r="E10" s="214"/>
      <c r="F10" s="214"/>
      <c r="G10" s="214"/>
      <c r="H10" s="214"/>
      <c r="I10" s="214"/>
      <c r="J10" s="214"/>
      <c r="K10" s="214"/>
      <c r="L10" s="214"/>
      <c r="M10" s="214"/>
      <c r="N10" s="214"/>
      <c r="O10" s="214"/>
      <c r="P10" s="214"/>
      <c r="Q10" s="214"/>
      <c r="R10" s="214"/>
      <c r="S10" s="214"/>
      <c r="T10" s="214"/>
      <c r="U10" s="214"/>
      <c r="V10" s="215"/>
      <c r="W10" s="315"/>
    </row>
    <row r="11" spans="1:23" ht="15.95" thickBot="1">
      <c r="A11" s="315"/>
      <c r="B11" s="216" t="s">
        <v>7</v>
      </c>
      <c r="C11" s="216" t="s">
        <v>8</v>
      </c>
      <c r="D11" s="218" t="s">
        <v>9</v>
      </c>
      <c r="E11" s="219"/>
      <c r="F11" s="219"/>
      <c r="G11" s="219"/>
      <c r="H11" s="219"/>
      <c r="I11" s="219"/>
      <c r="J11" s="219"/>
      <c r="K11" s="219"/>
      <c r="L11" s="219"/>
      <c r="M11" s="219"/>
      <c r="N11" s="219"/>
      <c r="O11" s="219"/>
      <c r="P11" s="219"/>
      <c r="Q11" s="219"/>
      <c r="R11" s="219"/>
      <c r="S11" s="219"/>
      <c r="T11" s="220"/>
      <c r="U11" s="165"/>
      <c r="V11" s="221" t="s">
        <v>10</v>
      </c>
      <c r="W11" s="315"/>
    </row>
    <row r="12" spans="1:23" ht="15.95" thickBot="1">
      <c r="A12" s="315"/>
      <c r="B12" s="217"/>
      <c r="C12" s="217"/>
      <c r="D12" s="206" t="str">
        <f>'Additional Info &amp; Definitions'!$D$16</f>
        <v>Fiscal Year 2023</v>
      </c>
      <c r="E12" s="223"/>
      <c r="F12" s="207"/>
      <c r="G12" s="207"/>
      <c r="H12" s="207"/>
      <c r="I12" s="208"/>
      <c r="J12" s="206" t="str">
        <f>'Additional Info &amp; Definitions'!$E$16</f>
        <v>Fiscal Year 2024</v>
      </c>
      <c r="K12" s="207"/>
      <c r="L12" s="207"/>
      <c r="M12" s="207"/>
      <c r="N12" s="207"/>
      <c r="O12" s="208"/>
      <c r="P12" s="206" t="str">
        <f>'Additional Info &amp; Definitions'!$F$16</f>
        <v>Fiscal Year 2025</v>
      </c>
      <c r="Q12" s="207"/>
      <c r="R12" s="207"/>
      <c r="S12" s="207"/>
      <c r="T12" s="208"/>
      <c r="U12" s="173"/>
      <c r="V12" s="222"/>
      <c r="W12" s="315"/>
    </row>
    <row r="13" spans="1:23" ht="15.95" thickBot="1">
      <c r="A13" s="315"/>
      <c r="B13" s="209"/>
      <c r="C13" s="210"/>
      <c r="D13" s="178" t="s">
        <v>11</v>
      </c>
      <c r="E13" s="179"/>
      <c r="F13" s="167" t="s">
        <v>12</v>
      </c>
      <c r="G13" s="167" t="s">
        <v>13</v>
      </c>
      <c r="H13" s="167" t="s">
        <v>14</v>
      </c>
      <c r="I13" s="180" t="s">
        <v>15</v>
      </c>
      <c r="J13" s="178" t="s">
        <v>11</v>
      </c>
      <c r="K13" s="181" t="s">
        <v>12</v>
      </c>
      <c r="L13" s="167" t="s">
        <v>13</v>
      </c>
      <c r="M13" s="167"/>
      <c r="N13" s="167" t="s">
        <v>14</v>
      </c>
      <c r="O13" s="180" t="s">
        <v>15</v>
      </c>
      <c r="P13" s="178" t="s">
        <v>11</v>
      </c>
      <c r="Q13" s="167" t="s">
        <v>12</v>
      </c>
      <c r="R13" s="167" t="s">
        <v>13</v>
      </c>
      <c r="S13" s="182" t="s">
        <v>14</v>
      </c>
      <c r="T13" s="183" t="s">
        <v>15</v>
      </c>
      <c r="U13" s="174"/>
      <c r="V13" s="324"/>
      <c r="W13" s="315"/>
    </row>
    <row r="14" spans="1:23">
      <c r="A14" s="315"/>
      <c r="B14" s="325" t="s">
        <v>16</v>
      </c>
      <c r="C14" s="326" t="s">
        <v>17</v>
      </c>
      <c r="D14" s="327">
        <v>24</v>
      </c>
      <c r="E14" s="328"/>
      <c r="F14" s="329">
        <v>20</v>
      </c>
      <c r="G14" s="329">
        <v>52</v>
      </c>
      <c r="H14" s="330">
        <f>D14*F14*G14</f>
        <v>24960</v>
      </c>
      <c r="I14" s="331">
        <f>H14*'Additional Info &amp; Definitions'!$D$17</f>
        <v>7962.24</v>
      </c>
      <c r="J14" s="327" t="s">
        <v>18</v>
      </c>
      <c r="K14" s="332" t="s">
        <v>18</v>
      </c>
      <c r="L14" s="329" t="s">
        <v>18</v>
      </c>
      <c r="M14" s="329"/>
      <c r="N14" s="330" t="e">
        <f>J14*K14*L14</f>
        <v>#VALUE!</v>
      </c>
      <c r="O14" s="331" t="e">
        <f>N14*'Additional Info &amp; Definitions'!$E$17</f>
        <v>#VALUE!</v>
      </c>
      <c r="P14" s="327"/>
      <c r="Q14" s="329"/>
      <c r="R14" s="329"/>
      <c r="S14" s="330">
        <f>P14*Q14*R14</f>
        <v>0</v>
      </c>
      <c r="T14" s="333">
        <f>S14*'Additional Info &amp; Definitions'!$F$17</f>
        <v>0</v>
      </c>
      <c r="U14" s="334"/>
      <c r="V14" s="335"/>
      <c r="W14" s="315"/>
    </row>
    <row r="15" spans="1:23">
      <c r="A15" s="315"/>
      <c r="B15" s="336" t="s">
        <v>19</v>
      </c>
      <c r="C15" s="337"/>
      <c r="D15" s="327"/>
      <c r="E15" s="328"/>
      <c r="F15" s="338"/>
      <c r="G15" s="338"/>
      <c r="H15" s="330">
        <f>D15*F15*G15</f>
        <v>0</v>
      </c>
      <c r="I15" s="331">
        <f>H15*'Additional Info &amp; Definitions'!$D$17</f>
        <v>0</v>
      </c>
      <c r="J15" s="327"/>
      <c r="K15" s="339"/>
      <c r="L15" s="338"/>
      <c r="M15" s="338"/>
      <c r="N15" s="330">
        <f>J15*K15*L15</f>
        <v>0</v>
      </c>
      <c r="O15" s="331">
        <f>N15*'Additional Info &amp; Definitions'!$E$17</f>
        <v>0</v>
      </c>
      <c r="P15" s="327"/>
      <c r="Q15" s="338"/>
      <c r="R15" s="338"/>
      <c r="S15" s="330">
        <f>P15*Q15*R15</f>
        <v>0</v>
      </c>
      <c r="T15" s="333">
        <f>S15*'Additional Info &amp; Definitions'!$F$17</f>
        <v>0</v>
      </c>
      <c r="U15" s="334"/>
      <c r="V15" s="335"/>
      <c r="W15" s="315"/>
    </row>
    <row r="16" spans="1:23">
      <c r="A16" s="315"/>
      <c r="B16" s="336" t="s">
        <v>20</v>
      </c>
      <c r="C16" s="337"/>
      <c r="D16" s="327"/>
      <c r="E16" s="328"/>
      <c r="F16" s="338"/>
      <c r="G16" s="338"/>
      <c r="H16" s="330">
        <f>D16*F16*G16</f>
        <v>0</v>
      </c>
      <c r="I16" s="331">
        <f>H16*'Additional Info &amp; Definitions'!$D$17</f>
        <v>0</v>
      </c>
      <c r="J16" s="327"/>
      <c r="K16" s="339"/>
      <c r="L16" s="338"/>
      <c r="M16" s="338"/>
      <c r="N16" s="330">
        <f>J16*K16*L16</f>
        <v>0</v>
      </c>
      <c r="O16" s="331">
        <f>N16*'Additional Info &amp; Definitions'!$E$17</f>
        <v>0</v>
      </c>
      <c r="P16" s="327"/>
      <c r="Q16" s="338"/>
      <c r="R16" s="338"/>
      <c r="S16" s="330">
        <f>P16*Q16*R16</f>
        <v>0</v>
      </c>
      <c r="T16" s="333">
        <f>S16*'Additional Info &amp; Definitions'!$F$17</f>
        <v>0</v>
      </c>
      <c r="U16" s="334"/>
      <c r="V16" s="335"/>
      <c r="W16" s="315"/>
    </row>
    <row r="17" spans="1:28" ht="15.95" thickBot="1">
      <c r="A17" s="315"/>
      <c r="B17" s="340" t="s">
        <v>21</v>
      </c>
      <c r="C17" s="341"/>
      <c r="D17" s="342"/>
      <c r="E17" s="343"/>
      <c r="F17" s="344"/>
      <c r="G17" s="344"/>
      <c r="H17" s="345">
        <f>D17*F17*G17</f>
        <v>0</v>
      </c>
      <c r="I17" s="346">
        <f>H17*'Additional Info &amp; Definitions'!$D$17</f>
        <v>0</v>
      </c>
      <c r="J17" s="342"/>
      <c r="K17" s="347"/>
      <c r="L17" s="344"/>
      <c r="M17" s="344"/>
      <c r="N17" s="345">
        <f>J17*K17*L17</f>
        <v>0</v>
      </c>
      <c r="O17" s="331">
        <f>N17*'Additional Info &amp; Definitions'!$E$17</f>
        <v>0</v>
      </c>
      <c r="P17" s="342"/>
      <c r="Q17" s="344"/>
      <c r="R17" s="344"/>
      <c r="S17" s="345">
        <f>P17*Q17*R17</f>
        <v>0</v>
      </c>
      <c r="T17" s="333">
        <f>S17*'Additional Info &amp; Definitions'!$F$17</f>
        <v>0</v>
      </c>
      <c r="U17" s="348"/>
      <c r="V17" s="349"/>
      <c r="W17" s="315"/>
      <c r="X17" s="295"/>
      <c r="Y17" s="295"/>
      <c r="Z17" s="295"/>
      <c r="AA17" s="295"/>
      <c r="AB17" s="350"/>
    </row>
    <row r="18" spans="1:28" ht="15.95" thickBot="1">
      <c r="A18" s="315"/>
      <c r="B18" s="316"/>
      <c r="C18" s="317"/>
      <c r="D18" s="351"/>
      <c r="E18" s="351"/>
      <c r="F18" s="351"/>
      <c r="G18" s="351"/>
      <c r="H18" s="351"/>
      <c r="I18" s="352"/>
      <c r="J18" s="317"/>
      <c r="K18" s="319"/>
      <c r="L18" s="317"/>
      <c r="M18" s="317"/>
      <c r="N18" s="317"/>
      <c r="O18" s="318"/>
      <c r="P18" s="317"/>
      <c r="Q18" s="320"/>
      <c r="R18" s="321"/>
      <c r="S18" s="322"/>
      <c r="T18" s="322"/>
      <c r="U18" s="322"/>
      <c r="V18" s="323"/>
      <c r="W18" s="315"/>
      <c r="X18" s="295"/>
      <c r="Y18" s="295"/>
      <c r="Z18" s="295"/>
      <c r="AA18" s="295"/>
      <c r="AB18" s="350"/>
    </row>
    <row r="19" spans="1:28" s="8" customFormat="1" ht="15.95" thickBot="1">
      <c r="A19" s="315"/>
      <c r="B19" s="211" t="s">
        <v>22</v>
      </c>
      <c r="C19" s="212"/>
      <c r="D19" s="2"/>
      <c r="E19" s="2"/>
      <c r="F19" s="2"/>
      <c r="G19" s="4" t="str">
        <f>_xlfn.CONCAT('Additional Info &amp; Definitions'!D16," ","Total")</f>
        <v>Fiscal Year 2023 Total</v>
      </c>
      <c r="H19" s="5">
        <f>SUM(H14:H17)</f>
        <v>24960</v>
      </c>
      <c r="I19" s="139">
        <f>SUM(I14:I17)</f>
        <v>7962.24</v>
      </c>
      <c r="J19" s="3"/>
      <c r="K19" s="146"/>
      <c r="L19" s="4" t="str">
        <f>_xlfn.CONCAT('Additional Info &amp; Definitions'!E16," ","Total")</f>
        <v>Fiscal Year 2024 Total</v>
      </c>
      <c r="M19" s="172"/>
      <c r="N19" s="7" t="e">
        <f>SUM(N14:N17)</f>
        <v>#VALUE!</v>
      </c>
      <c r="O19" s="353" t="e">
        <f>SUM(O14:O17)</f>
        <v>#VALUE!</v>
      </c>
      <c r="P19" s="354"/>
      <c r="Q19" s="355"/>
      <c r="R19" s="4" t="str">
        <f>_xlfn.CONCAT('Additional Info &amp; Definitions'!F16," ","Total")</f>
        <v>Fiscal Year 2025 Total</v>
      </c>
      <c r="S19" s="5">
        <f>SUM(S14:S17)</f>
        <v>0</v>
      </c>
      <c r="T19" s="6">
        <f>SUM(T14:T17)</f>
        <v>0</v>
      </c>
      <c r="U19" s="175"/>
      <c r="V19" s="356"/>
      <c r="W19" s="315"/>
      <c r="X19" s="315"/>
      <c r="Y19" s="315"/>
      <c r="Z19" s="315"/>
      <c r="AA19" s="315"/>
      <c r="AB19" s="357"/>
    </row>
    <row r="20" spans="1:28" s="8" customFormat="1" ht="15.95" thickBot="1">
      <c r="A20" s="315"/>
      <c r="B20" s="358"/>
      <c r="C20" s="359"/>
      <c r="D20" s="359"/>
      <c r="E20" s="359"/>
      <c r="F20" s="359"/>
      <c r="G20" s="359"/>
      <c r="H20" s="359"/>
      <c r="I20" s="360"/>
      <c r="J20" s="359"/>
      <c r="K20" s="361"/>
      <c r="L20" s="359"/>
      <c r="M20" s="359"/>
      <c r="N20" s="359"/>
      <c r="O20" s="360"/>
      <c r="P20" s="359"/>
      <c r="Q20" s="362"/>
      <c r="R20" s="363"/>
      <c r="S20" s="364"/>
      <c r="T20" s="364"/>
      <c r="U20" s="364"/>
      <c r="V20" s="365"/>
      <c r="W20" s="315"/>
      <c r="X20" s="315"/>
      <c r="Y20" s="315"/>
      <c r="Z20" s="315"/>
      <c r="AA20" s="315"/>
      <c r="AB20" s="357"/>
    </row>
    <row r="21" spans="1:28" ht="15.95" thickBot="1">
      <c r="A21" s="295"/>
      <c r="B21" s="109"/>
      <c r="C21" s="110"/>
      <c r="D21" s="110"/>
      <c r="E21" s="110"/>
      <c r="F21" s="110"/>
      <c r="G21" s="110"/>
      <c r="H21" s="110"/>
      <c r="I21" s="140"/>
      <c r="J21" s="366"/>
      <c r="K21" s="367"/>
      <c r="L21" s="366"/>
      <c r="M21" s="366"/>
      <c r="N21" s="366"/>
      <c r="O21" s="368"/>
      <c r="P21" s="366"/>
      <c r="Q21" s="369"/>
      <c r="R21" s="370"/>
      <c r="S21" s="371"/>
      <c r="T21" s="371"/>
      <c r="U21" s="371"/>
      <c r="V21" s="372"/>
      <c r="W21" s="295"/>
      <c r="X21" s="295"/>
      <c r="Y21" s="295"/>
      <c r="Z21" s="295"/>
      <c r="AA21" s="295"/>
      <c r="AB21" s="350"/>
    </row>
    <row r="22" spans="1:28" ht="20.100000000000001" thickBot="1">
      <c r="A22" s="315"/>
      <c r="B22" s="213" t="s">
        <v>23</v>
      </c>
      <c r="C22" s="214"/>
      <c r="D22" s="214"/>
      <c r="E22" s="214"/>
      <c r="F22" s="214"/>
      <c r="G22" s="214"/>
      <c r="H22" s="214"/>
      <c r="I22" s="214"/>
      <c r="J22" s="214"/>
      <c r="K22" s="214"/>
      <c r="L22" s="214"/>
      <c r="M22" s="214"/>
      <c r="N22" s="214"/>
      <c r="O22" s="214"/>
      <c r="P22" s="214"/>
      <c r="Q22" s="214"/>
      <c r="R22" s="214"/>
      <c r="S22" s="214"/>
      <c r="T22" s="214"/>
      <c r="U22" s="214"/>
      <c r="V22" s="215"/>
      <c r="W22" s="315"/>
      <c r="X22" s="295"/>
      <c r="Y22" s="295"/>
      <c r="Z22" s="295"/>
      <c r="AA22" s="295"/>
      <c r="AB22" s="350"/>
    </row>
    <row r="23" spans="1:28" ht="15.95" thickBot="1">
      <c r="A23" s="315"/>
      <c r="B23" s="221" t="s">
        <v>7</v>
      </c>
      <c r="C23" s="221" t="s">
        <v>8</v>
      </c>
      <c r="D23" s="218" t="s">
        <v>9</v>
      </c>
      <c r="E23" s="219"/>
      <c r="F23" s="219"/>
      <c r="G23" s="219"/>
      <c r="H23" s="219"/>
      <c r="I23" s="219"/>
      <c r="J23" s="219"/>
      <c r="K23" s="219"/>
      <c r="L23" s="219"/>
      <c r="M23" s="219"/>
      <c r="N23" s="219"/>
      <c r="O23" s="219"/>
      <c r="P23" s="219"/>
      <c r="Q23" s="219"/>
      <c r="R23" s="219"/>
      <c r="S23" s="219"/>
      <c r="T23" s="236"/>
      <c r="U23" s="166"/>
      <c r="V23" s="221" t="s">
        <v>10</v>
      </c>
      <c r="W23" s="315"/>
      <c r="X23" s="295"/>
      <c r="Y23" s="295"/>
      <c r="Z23" s="295"/>
      <c r="AA23" s="295"/>
      <c r="AB23" s="350"/>
    </row>
    <row r="24" spans="1:28" ht="15.95" thickBot="1">
      <c r="A24" s="315"/>
      <c r="B24" s="222"/>
      <c r="C24" s="222"/>
      <c r="D24" s="218" t="str">
        <f>'Additional Info &amp; Definitions'!$D$16</f>
        <v>Fiscal Year 2023</v>
      </c>
      <c r="E24" s="219"/>
      <c r="F24" s="219"/>
      <c r="G24" s="219"/>
      <c r="H24" s="219"/>
      <c r="I24" s="236"/>
      <c r="J24" s="218" t="str">
        <f>'Additional Info &amp; Definitions'!$E$16</f>
        <v>Fiscal Year 2024</v>
      </c>
      <c r="K24" s="219"/>
      <c r="L24" s="219"/>
      <c r="M24" s="219"/>
      <c r="N24" s="219"/>
      <c r="O24" s="236"/>
      <c r="P24" s="218" t="str">
        <f>'Additional Info &amp; Definitions'!$F$16</f>
        <v>Fiscal Year 2025</v>
      </c>
      <c r="Q24" s="219"/>
      <c r="R24" s="219"/>
      <c r="S24" s="219"/>
      <c r="T24" s="236"/>
      <c r="U24" s="173"/>
      <c r="V24" s="222"/>
      <c r="W24" s="315"/>
      <c r="X24" s="295"/>
      <c r="Y24" s="295"/>
      <c r="Z24" s="295"/>
      <c r="AA24" s="295"/>
      <c r="AB24" s="350"/>
    </row>
    <row r="25" spans="1:28" ht="15.95" thickBot="1">
      <c r="A25" s="315"/>
      <c r="B25" s="225"/>
      <c r="C25" s="226"/>
      <c r="D25" s="178" t="s">
        <v>11</v>
      </c>
      <c r="E25" s="179"/>
      <c r="F25" s="167" t="s">
        <v>12</v>
      </c>
      <c r="G25" s="167" t="s">
        <v>13</v>
      </c>
      <c r="H25" s="167" t="s">
        <v>14</v>
      </c>
      <c r="I25" s="180" t="s">
        <v>15</v>
      </c>
      <c r="J25" s="178" t="s">
        <v>11</v>
      </c>
      <c r="K25" s="181" t="s">
        <v>12</v>
      </c>
      <c r="L25" s="167" t="s">
        <v>13</v>
      </c>
      <c r="M25" s="167"/>
      <c r="N25" s="167" t="s">
        <v>14</v>
      </c>
      <c r="O25" s="180" t="s">
        <v>15</v>
      </c>
      <c r="P25" s="178" t="s">
        <v>11</v>
      </c>
      <c r="Q25" s="167" t="s">
        <v>12</v>
      </c>
      <c r="R25" s="167" t="s">
        <v>13</v>
      </c>
      <c r="S25" s="182" t="s">
        <v>14</v>
      </c>
      <c r="T25" s="183" t="s">
        <v>15</v>
      </c>
      <c r="U25" s="174"/>
      <c r="V25" s="324"/>
      <c r="W25" s="315"/>
      <c r="X25" s="295"/>
      <c r="Y25" s="295"/>
      <c r="Z25" s="295"/>
      <c r="AA25" s="295"/>
      <c r="AB25" s="350"/>
    </row>
    <row r="26" spans="1:28">
      <c r="A26" s="315"/>
      <c r="B26" s="325" t="s">
        <v>16</v>
      </c>
      <c r="C26" s="326"/>
      <c r="D26" s="373"/>
      <c r="E26" s="374"/>
      <c r="F26" s="329"/>
      <c r="G26" s="329"/>
      <c r="H26" s="375">
        <f>D26*F26*G26</f>
        <v>0</v>
      </c>
      <c r="I26" s="376">
        <f>H26*'Additional Info &amp; Definitions'!$D$18</f>
        <v>0</v>
      </c>
      <c r="J26" s="373"/>
      <c r="K26" s="377"/>
      <c r="L26" s="378"/>
      <c r="M26" s="379"/>
      <c r="N26" s="375">
        <f>J26*K26*L26</f>
        <v>0</v>
      </c>
      <c r="O26" s="376">
        <f>N26*'Additional Info &amp; Definitions'!$E$18</f>
        <v>0</v>
      </c>
      <c r="P26" s="373"/>
      <c r="Q26" s="380"/>
      <c r="R26" s="329"/>
      <c r="S26" s="375">
        <f>P26*Q26*R26</f>
        <v>0</v>
      </c>
      <c r="T26" s="381">
        <f>S26*'Additional Info &amp; Definitions'!$F$18</f>
        <v>0</v>
      </c>
      <c r="U26" s="381"/>
      <c r="V26" s="335"/>
      <c r="W26" s="315"/>
      <c r="X26" s="295"/>
      <c r="Y26" s="295"/>
      <c r="Z26" s="295"/>
      <c r="AA26" s="295"/>
      <c r="AB26" s="350"/>
    </row>
    <row r="27" spans="1:28">
      <c r="A27" s="315"/>
      <c r="B27" s="336" t="s">
        <v>19</v>
      </c>
      <c r="C27" s="337"/>
      <c r="D27" s="373"/>
      <c r="E27" s="374"/>
      <c r="F27" s="338"/>
      <c r="G27" s="338"/>
      <c r="H27" s="375">
        <f>D27*F27*G27</f>
        <v>0</v>
      </c>
      <c r="I27" s="376">
        <f>H27*'Additional Info &amp; Definitions'!$D$18</f>
        <v>0</v>
      </c>
      <c r="J27" s="373"/>
      <c r="K27" s="382"/>
      <c r="L27" s="383"/>
      <c r="M27" s="379"/>
      <c r="N27" s="375">
        <f t="shared" ref="N27:N29" si="0">J27*K27*L27</f>
        <v>0</v>
      </c>
      <c r="O27" s="376">
        <f>N27*'Additional Info &amp; Definitions'!$E$18</f>
        <v>0</v>
      </c>
      <c r="P27" s="373"/>
      <c r="Q27" s="384"/>
      <c r="R27" s="338"/>
      <c r="S27" s="375">
        <f t="shared" ref="S27:S29" si="1">P27*Q27*R27</f>
        <v>0</v>
      </c>
      <c r="T27" s="381">
        <f>S27*'Additional Info &amp; Definitions'!$F$18</f>
        <v>0</v>
      </c>
      <c r="U27" s="381"/>
      <c r="V27" s="335"/>
      <c r="W27" s="315"/>
      <c r="X27" s="295"/>
      <c r="Y27" s="295"/>
      <c r="Z27" s="295"/>
      <c r="AA27" s="295"/>
      <c r="AB27" s="350"/>
    </row>
    <row r="28" spans="1:28">
      <c r="A28" s="315"/>
      <c r="B28" s="336" t="s">
        <v>20</v>
      </c>
      <c r="C28" s="337"/>
      <c r="D28" s="373"/>
      <c r="E28" s="374"/>
      <c r="F28" s="338"/>
      <c r="G28" s="338"/>
      <c r="H28" s="375">
        <f>D28*F28*G28</f>
        <v>0</v>
      </c>
      <c r="I28" s="376">
        <f>H28*'Additional Info &amp; Definitions'!$D$18</f>
        <v>0</v>
      </c>
      <c r="J28" s="373"/>
      <c r="K28" s="382"/>
      <c r="L28" s="383"/>
      <c r="M28" s="379"/>
      <c r="N28" s="375">
        <f t="shared" si="0"/>
        <v>0</v>
      </c>
      <c r="O28" s="376">
        <f>N28*'Additional Info &amp; Definitions'!$E$18</f>
        <v>0</v>
      </c>
      <c r="P28" s="373"/>
      <c r="Q28" s="384"/>
      <c r="R28" s="338"/>
      <c r="S28" s="375">
        <f t="shared" si="1"/>
        <v>0</v>
      </c>
      <c r="T28" s="381">
        <f>S28*'Additional Info &amp; Definitions'!$F$18</f>
        <v>0</v>
      </c>
      <c r="U28" s="381"/>
      <c r="V28" s="335"/>
      <c r="W28" s="315"/>
      <c r="X28" s="295"/>
      <c r="Y28" s="295"/>
      <c r="Z28" s="295"/>
      <c r="AA28" s="295"/>
      <c r="AB28" s="350"/>
    </row>
    <row r="29" spans="1:28" ht="15.95" thickBot="1">
      <c r="A29" s="315"/>
      <c r="B29" s="340" t="s">
        <v>21</v>
      </c>
      <c r="C29" s="341"/>
      <c r="D29" s="373"/>
      <c r="E29" s="385"/>
      <c r="F29" s="344"/>
      <c r="G29" s="344"/>
      <c r="H29" s="386">
        <f>D29*F29*G29</f>
        <v>0</v>
      </c>
      <c r="I29" s="376">
        <f>H29*'Additional Info &amp; Definitions'!$D$18</f>
        <v>0</v>
      </c>
      <c r="J29" s="373"/>
      <c r="K29" s="387"/>
      <c r="L29" s="388"/>
      <c r="M29" s="389"/>
      <c r="N29" s="386">
        <f t="shared" si="0"/>
        <v>0</v>
      </c>
      <c r="O29" s="376">
        <f>N29*'Additional Info &amp; Definitions'!$E$18</f>
        <v>0</v>
      </c>
      <c r="P29" s="373"/>
      <c r="Q29" s="390"/>
      <c r="R29" s="344"/>
      <c r="S29" s="386">
        <f t="shared" si="1"/>
        <v>0</v>
      </c>
      <c r="T29" s="381">
        <f>S29*'Additional Info &amp; Definitions'!$F$18</f>
        <v>0</v>
      </c>
      <c r="U29" s="381"/>
      <c r="V29" s="349"/>
      <c r="W29" s="315"/>
      <c r="X29" s="295"/>
      <c r="Y29" s="295"/>
      <c r="Z29" s="295"/>
      <c r="AA29" s="295"/>
      <c r="AB29" s="350"/>
    </row>
    <row r="30" spans="1:28" ht="15.95" thickBot="1">
      <c r="A30" s="315"/>
      <c r="B30" s="316"/>
      <c r="C30" s="317"/>
      <c r="D30" s="317"/>
      <c r="E30" s="317"/>
      <c r="F30" s="317"/>
      <c r="G30" s="317"/>
      <c r="H30" s="317"/>
      <c r="I30" s="318"/>
      <c r="J30" s="317"/>
      <c r="K30" s="319"/>
      <c r="L30" s="317"/>
      <c r="M30" s="317"/>
      <c r="N30" s="317"/>
      <c r="O30" s="318"/>
      <c r="P30" s="317"/>
      <c r="Q30" s="320"/>
      <c r="R30" s="321"/>
      <c r="S30" s="322"/>
      <c r="T30" s="322"/>
      <c r="U30" s="322"/>
      <c r="V30" s="323"/>
      <c r="W30" s="315"/>
      <c r="X30" s="295"/>
      <c r="Y30" s="295"/>
      <c r="Z30" s="295"/>
      <c r="AA30" s="295"/>
      <c r="AB30" s="350"/>
    </row>
    <row r="31" spans="1:28" s="8" customFormat="1" ht="15.95" thickBot="1">
      <c r="A31" s="315"/>
      <c r="B31" s="227" t="s">
        <v>22</v>
      </c>
      <c r="C31" s="228"/>
      <c r="D31" s="2"/>
      <c r="E31" s="2"/>
      <c r="F31" s="2"/>
      <c r="G31" s="4" t="str">
        <f>_xlfn.CONCAT('Additional Info &amp; Definitions'!D16," ","Total")</f>
        <v>Fiscal Year 2023 Total</v>
      </c>
      <c r="H31" s="5">
        <f>SUM(H26:H29)</f>
        <v>0</v>
      </c>
      <c r="I31" s="139">
        <f>SUM(I26:I29)</f>
        <v>0</v>
      </c>
      <c r="J31" s="3"/>
      <c r="K31" s="146"/>
      <c r="L31" s="4" t="str">
        <f>_xlfn.CONCAT('Additional Info &amp; Definitions'!E16," ","Total")</f>
        <v>Fiscal Year 2024 Total</v>
      </c>
      <c r="M31" s="172"/>
      <c r="N31" s="7">
        <f>SUM(N26:N29)</f>
        <v>0</v>
      </c>
      <c r="O31" s="353">
        <f t="shared" ref="O31" si="2">SUM(O26:O29)</f>
        <v>0</v>
      </c>
      <c r="P31" s="354"/>
      <c r="Q31" s="355"/>
      <c r="R31" s="4" t="str">
        <f>_xlfn.CONCAT('Additional Info &amp; Definitions'!F16," ","Total")</f>
        <v>Fiscal Year 2025 Total</v>
      </c>
      <c r="S31" s="5">
        <f>SUM(S26:S29)</f>
        <v>0</v>
      </c>
      <c r="T31" s="6">
        <f>SUM(T26:T29)</f>
        <v>0</v>
      </c>
      <c r="U31" s="175"/>
      <c r="V31" s="356"/>
      <c r="W31" s="315"/>
      <c r="X31" s="315"/>
      <c r="Y31" s="315"/>
      <c r="Z31" s="315"/>
      <c r="AA31" s="315"/>
      <c r="AB31" s="357"/>
    </row>
    <row r="32" spans="1:28" s="8" customFormat="1" ht="15.95" thickBot="1">
      <c r="A32" s="315"/>
      <c r="B32" s="358"/>
      <c r="C32" s="359"/>
      <c r="D32" s="359"/>
      <c r="E32" s="359"/>
      <c r="F32" s="359"/>
      <c r="G32" s="359"/>
      <c r="H32" s="359"/>
      <c r="I32" s="360"/>
      <c r="J32" s="359"/>
      <c r="K32" s="361"/>
      <c r="L32" s="359"/>
      <c r="M32" s="359"/>
      <c r="N32" s="359"/>
      <c r="O32" s="360"/>
      <c r="P32" s="359"/>
      <c r="Q32" s="362"/>
      <c r="R32" s="363"/>
      <c r="S32" s="364"/>
      <c r="T32" s="364"/>
      <c r="U32" s="364"/>
      <c r="V32" s="365"/>
      <c r="W32" s="315"/>
      <c r="X32" s="315"/>
      <c r="Y32" s="315"/>
      <c r="Z32" s="315"/>
      <c r="AA32" s="315"/>
      <c r="AB32" s="357"/>
    </row>
    <row r="33" spans="1:28" s="8" customFormat="1" ht="15.95" thickBot="1">
      <c r="A33" s="315"/>
      <c r="B33" s="391"/>
      <c r="C33" s="392"/>
      <c r="D33" s="392"/>
      <c r="E33" s="392"/>
      <c r="F33" s="392"/>
      <c r="G33" s="392"/>
      <c r="H33" s="392"/>
      <c r="I33" s="393"/>
      <c r="J33" s="392"/>
      <c r="K33" s="394"/>
      <c r="L33" s="392"/>
      <c r="M33" s="392"/>
      <c r="N33" s="392"/>
      <c r="O33" s="393"/>
      <c r="P33" s="392"/>
      <c r="Q33" s="369"/>
      <c r="R33" s="370"/>
      <c r="S33" s="371"/>
      <c r="T33" s="371"/>
      <c r="U33" s="371"/>
      <c r="V33" s="372"/>
      <c r="W33" s="315"/>
      <c r="X33" s="315"/>
      <c r="Y33" s="315"/>
      <c r="Z33" s="315"/>
      <c r="AA33" s="315"/>
      <c r="AB33" s="357"/>
    </row>
    <row r="34" spans="1:28" ht="20.100000000000001" thickBot="1">
      <c r="A34" s="315"/>
      <c r="B34" s="213" t="s">
        <v>24</v>
      </c>
      <c r="C34" s="214"/>
      <c r="D34" s="214"/>
      <c r="E34" s="214"/>
      <c r="F34" s="214"/>
      <c r="G34" s="214"/>
      <c r="H34" s="214"/>
      <c r="I34" s="214"/>
      <c r="J34" s="214"/>
      <c r="K34" s="214"/>
      <c r="L34" s="214"/>
      <c r="M34" s="214"/>
      <c r="N34" s="214"/>
      <c r="O34" s="214"/>
      <c r="P34" s="214"/>
      <c r="Q34" s="214"/>
      <c r="R34" s="214"/>
      <c r="S34" s="214"/>
      <c r="T34" s="214"/>
      <c r="U34" s="214"/>
      <c r="V34" s="215"/>
      <c r="W34" s="315"/>
      <c r="X34" s="295"/>
      <c r="Y34" s="295"/>
      <c r="Z34" s="295"/>
      <c r="AA34" s="295"/>
      <c r="AB34" s="350"/>
    </row>
    <row r="35" spans="1:28" ht="15.95" thickBot="1">
      <c r="A35" s="315"/>
      <c r="B35" s="221" t="s">
        <v>7</v>
      </c>
      <c r="C35" s="221" t="s">
        <v>8</v>
      </c>
      <c r="D35" s="218" t="s">
        <v>9</v>
      </c>
      <c r="E35" s="219"/>
      <c r="F35" s="219"/>
      <c r="G35" s="219"/>
      <c r="H35" s="219"/>
      <c r="I35" s="219"/>
      <c r="J35" s="219"/>
      <c r="K35" s="219"/>
      <c r="L35" s="219"/>
      <c r="M35" s="219"/>
      <c r="N35" s="219"/>
      <c r="O35" s="219"/>
      <c r="P35" s="219"/>
      <c r="Q35" s="219"/>
      <c r="R35" s="219"/>
      <c r="S35" s="219"/>
      <c r="T35" s="236"/>
      <c r="U35" s="166"/>
      <c r="V35" s="221" t="s">
        <v>10</v>
      </c>
      <c r="W35" s="315"/>
      <c r="X35" s="295"/>
      <c r="Y35" s="295"/>
      <c r="Z35" s="295"/>
      <c r="AA35" s="295"/>
      <c r="AB35" s="350"/>
    </row>
    <row r="36" spans="1:28" ht="15.95" thickBot="1">
      <c r="A36" s="315"/>
      <c r="B36" s="222"/>
      <c r="C36" s="222"/>
      <c r="D36" s="218" t="str">
        <f>'Additional Info &amp; Definitions'!$D$16</f>
        <v>Fiscal Year 2023</v>
      </c>
      <c r="E36" s="219"/>
      <c r="F36" s="219"/>
      <c r="G36" s="219"/>
      <c r="H36" s="219"/>
      <c r="I36" s="236"/>
      <c r="J36" s="218" t="str">
        <f>'Additional Info &amp; Definitions'!$E$16</f>
        <v>Fiscal Year 2024</v>
      </c>
      <c r="K36" s="219"/>
      <c r="L36" s="219"/>
      <c r="M36" s="219"/>
      <c r="N36" s="219"/>
      <c r="O36" s="236"/>
      <c r="P36" s="218" t="str">
        <f>'Additional Info &amp; Definitions'!$F$16</f>
        <v>Fiscal Year 2025</v>
      </c>
      <c r="Q36" s="219"/>
      <c r="R36" s="219"/>
      <c r="S36" s="219"/>
      <c r="T36" s="236"/>
      <c r="U36" s="173"/>
      <c r="V36" s="222"/>
      <c r="W36" s="315"/>
      <c r="X36" s="295"/>
      <c r="Y36" s="295"/>
      <c r="Z36" s="295"/>
      <c r="AA36" s="295"/>
      <c r="AB36" s="350"/>
    </row>
    <row r="37" spans="1:28" ht="15.95" thickBot="1">
      <c r="A37" s="315"/>
      <c r="B37" s="225"/>
      <c r="C37" s="226"/>
      <c r="D37" s="178" t="s">
        <v>11</v>
      </c>
      <c r="E37" s="179"/>
      <c r="F37" s="167" t="s">
        <v>12</v>
      </c>
      <c r="G37" s="167" t="s">
        <v>13</v>
      </c>
      <c r="H37" s="184" t="s">
        <v>14</v>
      </c>
      <c r="I37" s="185" t="s">
        <v>15</v>
      </c>
      <c r="J37" s="178" t="s">
        <v>11</v>
      </c>
      <c r="K37" s="181" t="s">
        <v>12</v>
      </c>
      <c r="L37" s="167" t="s">
        <v>13</v>
      </c>
      <c r="M37" s="184"/>
      <c r="N37" s="184" t="s">
        <v>14</v>
      </c>
      <c r="O37" s="185" t="s">
        <v>15</v>
      </c>
      <c r="P37" s="178" t="s">
        <v>11</v>
      </c>
      <c r="Q37" s="167" t="s">
        <v>12</v>
      </c>
      <c r="R37" s="167" t="s">
        <v>13</v>
      </c>
      <c r="S37" s="186" t="s">
        <v>14</v>
      </c>
      <c r="T37" s="187" t="s">
        <v>15</v>
      </c>
      <c r="U37" s="176"/>
      <c r="V37" s="324"/>
      <c r="W37" s="315"/>
      <c r="X37" s="295"/>
      <c r="Y37" s="295"/>
      <c r="Z37" s="295"/>
      <c r="AA37" s="295"/>
      <c r="AB37" s="350"/>
    </row>
    <row r="38" spans="1:28">
      <c r="A38" s="315"/>
      <c r="B38" s="325" t="s">
        <v>25</v>
      </c>
      <c r="C38" s="326" t="s">
        <v>26</v>
      </c>
      <c r="D38" s="373">
        <v>15</v>
      </c>
      <c r="E38" s="374"/>
      <c r="F38" s="329">
        <v>200</v>
      </c>
      <c r="G38" s="395">
        <v>15</v>
      </c>
      <c r="H38" s="330">
        <f t="shared" ref="H38:H47" si="3">D38*F38*G38</f>
        <v>45000</v>
      </c>
      <c r="I38" s="331">
        <f>H38*'Additional Info &amp; Definitions'!$D$19</f>
        <v>900</v>
      </c>
      <c r="J38" s="373"/>
      <c r="K38" s="332"/>
      <c r="L38" s="395"/>
      <c r="M38" s="395"/>
      <c r="N38" s="330">
        <f t="shared" ref="N38:N47" si="4">J38*K38*L38</f>
        <v>0</v>
      </c>
      <c r="O38" s="331">
        <f>N38*'Additional Info &amp; Definitions'!$E$19</f>
        <v>0</v>
      </c>
      <c r="P38" s="373"/>
      <c r="Q38" s="329"/>
      <c r="R38" s="395"/>
      <c r="S38" s="330">
        <f t="shared" ref="S38:S47" si="5">P38*Q38*R38</f>
        <v>0</v>
      </c>
      <c r="T38" s="333">
        <f>S38*'Additional Info &amp; Definitions'!$F$19</f>
        <v>0</v>
      </c>
      <c r="U38" s="334"/>
      <c r="V38" s="335"/>
      <c r="W38" s="315"/>
      <c r="X38" s="295"/>
      <c r="Y38" s="295"/>
      <c r="Z38" s="295"/>
      <c r="AA38" s="295"/>
      <c r="AB38" s="350"/>
    </row>
    <row r="39" spans="1:28">
      <c r="A39" s="315"/>
      <c r="B39" s="336" t="s">
        <v>27</v>
      </c>
      <c r="C39" s="396" t="s">
        <v>28</v>
      </c>
      <c r="D39" s="373">
        <v>17</v>
      </c>
      <c r="E39" s="374"/>
      <c r="F39" s="329">
        <v>10</v>
      </c>
      <c r="G39" s="395">
        <v>30</v>
      </c>
      <c r="H39" s="330">
        <f t="shared" si="3"/>
        <v>5100</v>
      </c>
      <c r="I39" s="331">
        <f>H39*'Additional Info &amp; Definitions'!$D$19</f>
        <v>102</v>
      </c>
      <c r="J39" s="373"/>
      <c r="K39" s="332"/>
      <c r="L39" s="395"/>
      <c r="M39" s="395"/>
      <c r="N39" s="330">
        <f t="shared" si="4"/>
        <v>0</v>
      </c>
      <c r="O39" s="331">
        <f>N39*'Additional Info &amp; Definitions'!$E$19</f>
        <v>0</v>
      </c>
      <c r="P39" s="373"/>
      <c r="Q39" s="329"/>
      <c r="R39" s="395"/>
      <c r="S39" s="330">
        <f t="shared" si="5"/>
        <v>0</v>
      </c>
      <c r="T39" s="333">
        <f>S39*'Additional Info &amp; Definitions'!$F$19</f>
        <v>0</v>
      </c>
      <c r="U39" s="334"/>
      <c r="V39" s="335"/>
      <c r="W39" s="315"/>
      <c r="X39" s="295"/>
      <c r="Y39" s="295"/>
      <c r="Z39" s="295"/>
      <c r="AA39" s="295"/>
      <c r="AB39" s="350"/>
    </row>
    <row r="40" spans="1:28">
      <c r="A40" s="315"/>
      <c r="B40" s="336" t="s">
        <v>29</v>
      </c>
      <c r="C40" s="396"/>
      <c r="D40" s="373"/>
      <c r="E40" s="374"/>
      <c r="F40" s="329"/>
      <c r="G40" s="395"/>
      <c r="H40" s="330">
        <f t="shared" si="3"/>
        <v>0</v>
      </c>
      <c r="I40" s="331">
        <f>H40*'Additional Info &amp; Definitions'!$D$19</f>
        <v>0</v>
      </c>
      <c r="J40" s="373"/>
      <c r="K40" s="332"/>
      <c r="L40" s="395"/>
      <c r="M40" s="395"/>
      <c r="N40" s="330">
        <f t="shared" si="4"/>
        <v>0</v>
      </c>
      <c r="O40" s="331">
        <f>N40*'Additional Info &amp; Definitions'!$E$19</f>
        <v>0</v>
      </c>
      <c r="P40" s="373"/>
      <c r="Q40" s="329"/>
      <c r="R40" s="395"/>
      <c r="S40" s="330">
        <f t="shared" si="5"/>
        <v>0</v>
      </c>
      <c r="T40" s="333">
        <f>S40*'Additional Info &amp; Definitions'!$F$19</f>
        <v>0</v>
      </c>
      <c r="U40" s="334"/>
      <c r="V40" s="335"/>
      <c r="W40" s="315"/>
      <c r="X40" s="295"/>
      <c r="Y40" s="295"/>
      <c r="Z40" s="295"/>
      <c r="AA40" s="295"/>
      <c r="AB40" s="350"/>
    </row>
    <row r="41" spans="1:28">
      <c r="A41" s="315"/>
      <c r="B41" s="336" t="s">
        <v>30</v>
      </c>
      <c r="C41" s="396"/>
      <c r="D41" s="373"/>
      <c r="E41" s="374"/>
      <c r="F41" s="329"/>
      <c r="G41" s="395"/>
      <c r="H41" s="330">
        <f t="shared" si="3"/>
        <v>0</v>
      </c>
      <c r="I41" s="331">
        <f>H41*'Additional Info &amp; Definitions'!$D$19</f>
        <v>0</v>
      </c>
      <c r="J41" s="373"/>
      <c r="K41" s="332"/>
      <c r="L41" s="395"/>
      <c r="M41" s="395"/>
      <c r="N41" s="330">
        <f t="shared" si="4"/>
        <v>0</v>
      </c>
      <c r="O41" s="331">
        <f>N41*'Additional Info &amp; Definitions'!$E$19</f>
        <v>0</v>
      </c>
      <c r="P41" s="373"/>
      <c r="Q41" s="329"/>
      <c r="R41" s="395"/>
      <c r="S41" s="330">
        <f t="shared" si="5"/>
        <v>0</v>
      </c>
      <c r="T41" s="333">
        <f>S41*'Additional Info &amp; Definitions'!$F$19</f>
        <v>0</v>
      </c>
      <c r="U41" s="334"/>
      <c r="V41" s="335"/>
      <c r="W41" s="315"/>
      <c r="X41" s="295"/>
      <c r="Y41" s="295"/>
      <c r="Z41" s="295"/>
      <c r="AA41" s="295"/>
      <c r="AB41" s="350"/>
    </row>
    <row r="42" spans="1:28">
      <c r="A42" s="315"/>
      <c r="B42" s="336" t="s">
        <v>31</v>
      </c>
      <c r="C42" s="396"/>
      <c r="D42" s="373"/>
      <c r="E42" s="374"/>
      <c r="F42" s="329"/>
      <c r="G42" s="395"/>
      <c r="H42" s="330">
        <f t="shared" si="3"/>
        <v>0</v>
      </c>
      <c r="I42" s="331">
        <f>H42*'Additional Info &amp; Definitions'!$D$19</f>
        <v>0</v>
      </c>
      <c r="J42" s="373"/>
      <c r="K42" s="332"/>
      <c r="L42" s="395"/>
      <c r="M42" s="395"/>
      <c r="N42" s="330">
        <f t="shared" si="4"/>
        <v>0</v>
      </c>
      <c r="O42" s="331">
        <f>N42*'Additional Info &amp; Definitions'!$E$19</f>
        <v>0</v>
      </c>
      <c r="P42" s="373"/>
      <c r="Q42" s="329"/>
      <c r="R42" s="395"/>
      <c r="S42" s="330">
        <f t="shared" si="5"/>
        <v>0</v>
      </c>
      <c r="T42" s="333">
        <f>S42*'Additional Info &amp; Definitions'!$F$19</f>
        <v>0</v>
      </c>
      <c r="U42" s="334"/>
      <c r="V42" s="335"/>
      <c r="W42" s="315"/>
      <c r="X42" s="295"/>
      <c r="Y42" s="295"/>
      <c r="Z42" s="295"/>
      <c r="AA42" s="295"/>
      <c r="AB42" s="350"/>
    </row>
    <row r="43" spans="1:28">
      <c r="A43" s="315"/>
      <c r="B43" s="336" t="s">
        <v>32</v>
      </c>
      <c r="C43" s="396"/>
      <c r="D43" s="373"/>
      <c r="E43" s="374"/>
      <c r="F43" s="329"/>
      <c r="G43" s="395"/>
      <c r="H43" s="330">
        <f t="shared" si="3"/>
        <v>0</v>
      </c>
      <c r="I43" s="331">
        <f>H43*'Additional Info &amp; Definitions'!$D$19</f>
        <v>0</v>
      </c>
      <c r="J43" s="373"/>
      <c r="K43" s="332"/>
      <c r="L43" s="395"/>
      <c r="M43" s="395"/>
      <c r="N43" s="330">
        <f t="shared" si="4"/>
        <v>0</v>
      </c>
      <c r="O43" s="331">
        <f>N43*'Additional Info &amp; Definitions'!$E$19</f>
        <v>0</v>
      </c>
      <c r="P43" s="373"/>
      <c r="Q43" s="329"/>
      <c r="R43" s="395"/>
      <c r="S43" s="330">
        <f t="shared" si="5"/>
        <v>0</v>
      </c>
      <c r="T43" s="333">
        <f>S43*'Additional Info &amp; Definitions'!$F$19</f>
        <v>0</v>
      </c>
      <c r="U43" s="334"/>
      <c r="V43" s="335"/>
      <c r="W43" s="315"/>
      <c r="X43" s="295"/>
      <c r="Y43" s="295"/>
      <c r="Z43" s="295"/>
      <c r="AA43" s="295"/>
      <c r="AB43" s="350"/>
    </row>
    <row r="44" spans="1:28">
      <c r="A44" s="315"/>
      <c r="B44" s="336" t="s">
        <v>33</v>
      </c>
      <c r="C44" s="396"/>
      <c r="D44" s="373"/>
      <c r="E44" s="374"/>
      <c r="F44" s="329"/>
      <c r="G44" s="395"/>
      <c r="H44" s="330">
        <f t="shared" si="3"/>
        <v>0</v>
      </c>
      <c r="I44" s="331">
        <f>H44*'Additional Info &amp; Definitions'!$D$19</f>
        <v>0</v>
      </c>
      <c r="J44" s="373"/>
      <c r="K44" s="332"/>
      <c r="L44" s="395"/>
      <c r="M44" s="395"/>
      <c r="N44" s="330">
        <f t="shared" si="4"/>
        <v>0</v>
      </c>
      <c r="O44" s="331">
        <f>N44*'Additional Info &amp; Definitions'!$E$19</f>
        <v>0</v>
      </c>
      <c r="P44" s="373"/>
      <c r="Q44" s="329"/>
      <c r="R44" s="395"/>
      <c r="S44" s="330">
        <f t="shared" si="5"/>
        <v>0</v>
      </c>
      <c r="T44" s="333">
        <f>S44*'Additional Info &amp; Definitions'!$F$19</f>
        <v>0</v>
      </c>
      <c r="U44" s="334"/>
      <c r="V44" s="335"/>
      <c r="W44" s="315"/>
      <c r="X44" s="295"/>
      <c r="Y44" s="295"/>
      <c r="Z44" s="295"/>
      <c r="AA44" s="295"/>
      <c r="AB44" s="350"/>
    </row>
    <row r="45" spans="1:28">
      <c r="A45" s="315"/>
      <c r="B45" s="336" t="s">
        <v>34</v>
      </c>
      <c r="C45" s="337"/>
      <c r="D45" s="373"/>
      <c r="E45" s="374"/>
      <c r="F45" s="338"/>
      <c r="G45" s="397"/>
      <c r="H45" s="330">
        <f t="shared" si="3"/>
        <v>0</v>
      </c>
      <c r="I45" s="331">
        <f>H45*'Additional Info &amp; Definitions'!$D$19</f>
        <v>0</v>
      </c>
      <c r="J45" s="373"/>
      <c r="K45" s="339"/>
      <c r="L45" s="397"/>
      <c r="M45" s="397"/>
      <c r="N45" s="330">
        <f t="shared" si="4"/>
        <v>0</v>
      </c>
      <c r="O45" s="331">
        <f>N45*'Additional Info &amp; Definitions'!$E$19</f>
        <v>0</v>
      </c>
      <c r="P45" s="373"/>
      <c r="Q45" s="338"/>
      <c r="R45" s="397"/>
      <c r="S45" s="330">
        <f t="shared" si="5"/>
        <v>0</v>
      </c>
      <c r="T45" s="333">
        <f>S45*'Additional Info &amp; Definitions'!$F$19</f>
        <v>0</v>
      </c>
      <c r="U45" s="334"/>
      <c r="V45" s="335"/>
      <c r="W45" s="315"/>
      <c r="X45" s="295"/>
      <c r="Y45" s="295"/>
      <c r="Z45" s="295"/>
      <c r="AA45" s="295"/>
      <c r="AB45" s="350"/>
    </row>
    <row r="46" spans="1:28">
      <c r="A46" s="315"/>
      <c r="B46" s="336" t="s">
        <v>35</v>
      </c>
      <c r="C46" s="337"/>
      <c r="D46" s="373"/>
      <c r="E46" s="374"/>
      <c r="F46" s="338"/>
      <c r="G46" s="397"/>
      <c r="H46" s="330">
        <f t="shared" si="3"/>
        <v>0</v>
      </c>
      <c r="I46" s="331">
        <f>H46*'Additional Info &amp; Definitions'!$D$19</f>
        <v>0</v>
      </c>
      <c r="J46" s="373"/>
      <c r="K46" s="339"/>
      <c r="L46" s="397"/>
      <c r="M46" s="397"/>
      <c r="N46" s="330">
        <f t="shared" si="4"/>
        <v>0</v>
      </c>
      <c r="O46" s="331">
        <f>N46*'Additional Info &amp; Definitions'!$E$19</f>
        <v>0</v>
      </c>
      <c r="P46" s="373"/>
      <c r="Q46" s="338"/>
      <c r="R46" s="397"/>
      <c r="S46" s="330">
        <f t="shared" si="5"/>
        <v>0</v>
      </c>
      <c r="T46" s="333">
        <f>S46*'Additional Info &amp; Definitions'!$F$19</f>
        <v>0</v>
      </c>
      <c r="U46" s="334"/>
      <c r="V46" s="335"/>
      <c r="W46" s="315"/>
      <c r="X46" s="295"/>
      <c r="Y46" s="295"/>
      <c r="Z46" s="295"/>
      <c r="AA46" s="295"/>
      <c r="AB46" s="350"/>
    </row>
    <row r="47" spans="1:28" ht="15.95" thickBot="1">
      <c r="A47" s="315"/>
      <c r="B47" s="340" t="s">
        <v>36</v>
      </c>
      <c r="C47" s="341"/>
      <c r="D47" s="373"/>
      <c r="E47" s="385"/>
      <c r="F47" s="344"/>
      <c r="G47" s="398"/>
      <c r="H47" s="345">
        <f t="shared" si="3"/>
        <v>0</v>
      </c>
      <c r="I47" s="331">
        <f>H47*'Additional Info &amp; Definitions'!$D$19</f>
        <v>0</v>
      </c>
      <c r="J47" s="373"/>
      <c r="K47" s="347"/>
      <c r="L47" s="398"/>
      <c r="M47" s="398"/>
      <c r="N47" s="345">
        <f t="shared" si="4"/>
        <v>0</v>
      </c>
      <c r="O47" s="331">
        <f>N47*'Additional Info &amp; Definitions'!$E$19</f>
        <v>0</v>
      </c>
      <c r="P47" s="373"/>
      <c r="Q47" s="344"/>
      <c r="R47" s="398"/>
      <c r="S47" s="345">
        <f t="shared" si="5"/>
        <v>0</v>
      </c>
      <c r="T47" s="333">
        <f>S47*'Additional Info &amp; Definitions'!$F$19</f>
        <v>0</v>
      </c>
      <c r="U47" s="348"/>
      <c r="V47" s="349"/>
      <c r="W47" s="315"/>
      <c r="X47" s="295"/>
      <c r="Y47" s="295"/>
      <c r="Z47" s="295"/>
      <c r="AA47" s="295"/>
      <c r="AB47" s="350"/>
    </row>
    <row r="48" spans="1:28" ht="15.95" thickBot="1">
      <c r="A48" s="315"/>
      <c r="B48" s="316"/>
      <c r="C48" s="317"/>
      <c r="D48" s="317"/>
      <c r="E48" s="317"/>
      <c r="F48" s="317"/>
      <c r="G48" s="317"/>
      <c r="H48" s="317"/>
      <c r="I48" s="318"/>
      <c r="J48" s="317"/>
      <c r="K48" s="319"/>
      <c r="L48" s="317"/>
      <c r="M48" s="317"/>
      <c r="N48" s="317"/>
      <c r="O48" s="318"/>
      <c r="P48" s="317"/>
      <c r="Q48" s="320"/>
      <c r="R48" s="321"/>
      <c r="S48" s="322"/>
      <c r="T48" s="322"/>
      <c r="U48" s="322"/>
      <c r="V48" s="323"/>
      <c r="W48" s="315"/>
      <c r="X48" s="295"/>
      <c r="Y48" s="295"/>
      <c r="Z48" s="295"/>
      <c r="AA48" s="295"/>
      <c r="AB48" s="350"/>
    </row>
    <row r="49" spans="1:31" ht="15.95" thickBot="1">
      <c r="A49" s="315"/>
      <c r="B49" s="227" t="s">
        <v>22</v>
      </c>
      <c r="C49" s="228"/>
      <c r="D49" s="2"/>
      <c r="E49" s="2"/>
      <c r="F49" s="2"/>
      <c r="G49" s="4" t="str">
        <f>_xlfn.CONCAT('Additional Info &amp; Definitions'!D16," ","Total")</f>
        <v>Fiscal Year 2023 Total</v>
      </c>
      <c r="H49" s="5">
        <f>SUM(H38:H47)</f>
        <v>50100</v>
      </c>
      <c r="I49" s="139">
        <f>SUM(I38:I47)</f>
        <v>1002</v>
      </c>
      <c r="J49" s="3"/>
      <c r="K49" s="146"/>
      <c r="L49" s="4" t="str">
        <f>_xlfn.CONCAT('Additional Info &amp; Definitions'!E16," ","Total")</f>
        <v>Fiscal Year 2024 Total</v>
      </c>
      <c r="M49" s="172"/>
      <c r="N49" s="7">
        <f>SUM(N38:N47)</f>
        <v>0</v>
      </c>
      <c r="O49" s="353">
        <f>SUM(O38:O47)</f>
        <v>0</v>
      </c>
      <c r="P49" s="354"/>
      <c r="Q49" s="355"/>
      <c r="R49" s="4" t="str">
        <f>_xlfn.CONCAT('Additional Info &amp; Definitions'!F16," ","Total")</f>
        <v>Fiscal Year 2025 Total</v>
      </c>
      <c r="S49" s="5">
        <f>SUM(S38:S47)</f>
        <v>0</v>
      </c>
      <c r="T49" s="6">
        <f>SUM(T38:T47)</f>
        <v>0</v>
      </c>
      <c r="U49" s="175"/>
      <c r="V49" s="356"/>
      <c r="W49" s="315"/>
      <c r="X49" s="295"/>
      <c r="Y49" s="295"/>
      <c r="Z49" s="295"/>
      <c r="AA49" s="295"/>
      <c r="AB49" s="350"/>
      <c r="AC49" s="295"/>
      <c r="AD49" s="295"/>
      <c r="AE49" s="295"/>
    </row>
    <row r="50" spans="1:31" s="8" customFormat="1" ht="15.95" thickBot="1">
      <c r="A50" s="315"/>
      <c r="B50" s="358"/>
      <c r="C50" s="359"/>
      <c r="D50" s="359"/>
      <c r="E50" s="359"/>
      <c r="F50" s="359"/>
      <c r="G50" s="359"/>
      <c r="H50" s="359"/>
      <c r="I50" s="360"/>
      <c r="J50" s="359"/>
      <c r="K50" s="361"/>
      <c r="L50" s="359"/>
      <c r="M50" s="359"/>
      <c r="N50" s="359"/>
      <c r="O50" s="360"/>
      <c r="P50" s="359"/>
      <c r="Q50" s="362"/>
      <c r="R50" s="363"/>
      <c r="S50" s="364"/>
      <c r="T50" s="364"/>
      <c r="U50" s="364"/>
      <c r="V50" s="365"/>
      <c r="W50" s="315"/>
      <c r="X50" s="315"/>
      <c r="Y50" s="315"/>
      <c r="Z50" s="315"/>
      <c r="AA50" s="315"/>
      <c r="AB50" s="357"/>
      <c r="AC50" s="315"/>
      <c r="AD50" s="315"/>
      <c r="AE50" s="315"/>
    </row>
    <row r="51" spans="1:31" s="8" customFormat="1" ht="15.95" thickBot="1">
      <c r="A51" s="315"/>
      <c r="B51" s="391"/>
      <c r="C51" s="392"/>
      <c r="D51" s="392"/>
      <c r="E51" s="392"/>
      <c r="F51" s="392"/>
      <c r="G51" s="392"/>
      <c r="H51" s="392"/>
      <c r="I51" s="393"/>
      <c r="J51" s="392"/>
      <c r="K51" s="394"/>
      <c r="L51" s="392"/>
      <c r="M51" s="392"/>
      <c r="N51" s="392"/>
      <c r="O51" s="393"/>
      <c r="P51" s="392"/>
      <c r="Q51" s="369"/>
      <c r="R51" s="370"/>
      <c r="S51" s="371"/>
      <c r="T51" s="371"/>
      <c r="U51" s="371"/>
      <c r="V51" s="372"/>
      <c r="W51" s="315"/>
      <c r="X51" s="315"/>
      <c r="Y51" s="315"/>
      <c r="Z51" s="315"/>
      <c r="AA51" s="315"/>
      <c r="AB51" s="357"/>
      <c r="AC51" s="315"/>
      <c r="AD51" s="315"/>
      <c r="AE51" s="315"/>
    </row>
    <row r="52" spans="1:31" ht="20.100000000000001" thickBot="1">
      <c r="A52" s="295"/>
      <c r="B52" s="213" t="s">
        <v>37</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315"/>
      <c r="AD52" s="315"/>
      <c r="AE52" s="114"/>
    </row>
    <row r="53" spans="1:31" ht="15.95" thickBot="1">
      <c r="A53" s="295"/>
      <c r="B53" s="216" t="s">
        <v>38</v>
      </c>
      <c r="C53" s="216" t="s">
        <v>39</v>
      </c>
      <c r="D53" s="218" t="s">
        <v>9</v>
      </c>
      <c r="E53" s="219"/>
      <c r="F53" s="219"/>
      <c r="G53" s="219"/>
      <c r="H53" s="219"/>
      <c r="I53" s="219"/>
      <c r="J53" s="219"/>
      <c r="K53" s="219"/>
      <c r="L53" s="219"/>
      <c r="M53" s="219"/>
      <c r="N53" s="219"/>
      <c r="O53" s="219"/>
      <c r="P53" s="219"/>
      <c r="Q53" s="219"/>
      <c r="R53" s="219"/>
      <c r="S53" s="219"/>
      <c r="T53" s="219"/>
      <c r="U53" s="219"/>
      <c r="V53" s="219"/>
      <c r="W53" s="219"/>
      <c r="X53" s="219"/>
      <c r="Y53" s="219"/>
      <c r="Z53" s="219"/>
      <c r="AA53" s="236"/>
      <c r="AB53" s="229" t="s">
        <v>10</v>
      </c>
      <c r="AC53" s="315"/>
      <c r="AD53" s="114"/>
      <c r="AE53" s="295"/>
    </row>
    <row r="54" spans="1:31" ht="15.95" thickBot="1">
      <c r="A54" s="295"/>
      <c r="B54" s="217"/>
      <c r="C54" s="217"/>
      <c r="D54" s="234" t="str">
        <f>'Additional Info &amp; Definitions'!$D$16</f>
        <v>Fiscal Year 2023</v>
      </c>
      <c r="E54" s="220"/>
      <c r="F54" s="220"/>
      <c r="G54" s="220"/>
      <c r="H54" s="220"/>
      <c r="I54" s="220"/>
      <c r="J54" s="220"/>
      <c r="K54" s="235"/>
      <c r="L54" s="231" t="str">
        <f>'Additional Info &amp; Definitions'!$E$16</f>
        <v>Fiscal Year 2024</v>
      </c>
      <c r="M54" s="232"/>
      <c r="N54" s="232"/>
      <c r="O54" s="232"/>
      <c r="P54" s="232"/>
      <c r="Q54" s="232"/>
      <c r="R54" s="232"/>
      <c r="S54" s="233"/>
      <c r="T54" s="231" t="str">
        <f>'Additional Info &amp; Definitions'!$F$16</f>
        <v>Fiscal Year 2025</v>
      </c>
      <c r="U54" s="232"/>
      <c r="V54" s="232"/>
      <c r="W54" s="232"/>
      <c r="X54" s="232"/>
      <c r="Y54" s="232"/>
      <c r="Z54" s="232"/>
      <c r="AA54" s="233"/>
      <c r="AB54" s="230"/>
      <c r="AC54" s="315"/>
      <c r="AD54" s="114"/>
      <c r="AE54" s="295"/>
    </row>
    <row r="55" spans="1:31" ht="15.95" thickBot="1">
      <c r="A55" s="295"/>
      <c r="B55" s="209"/>
      <c r="C55" s="224"/>
      <c r="D55" s="168" t="s">
        <v>40</v>
      </c>
      <c r="E55" s="169" t="s">
        <v>41</v>
      </c>
      <c r="F55" s="169" t="s">
        <v>12</v>
      </c>
      <c r="G55" s="169" t="s">
        <v>42</v>
      </c>
      <c r="H55" s="169" t="s">
        <v>43</v>
      </c>
      <c r="I55" s="170" t="s">
        <v>44</v>
      </c>
      <c r="J55" s="169" t="s">
        <v>45</v>
      </c>
      <c r="K55" s="171" t="s">
        <v>15</v>
      </c>
      <c r="L55" s="168" t="s">
        <v>40</v>
      </c>
      <c r="M55" s="169" t="s">
        <v>41</v>
      </c>
      <c r="N55" s="169" t="s">
        <v>12</v>
      </c>
      <c r="O55" s="169" t="s">
        <v>42</v>
      </c>
      <c r="P55" s="169" t="s">
        <v>43</v>
      </c>
      <c r="Q55" s="170" t="s">
        <v>44</v>
      </c>
      <c r="R55" s="169" t="s">
        <v>45</v>
      </c>
      <c r="S55" s="171" t="s">
        <v>15</v>
      </c>
      <c r="T55" s="168" t="s">
        <v>40</v>
      </c>
      <c r="U55" s="169" t="s">
        <v>41</v>
      </c>
      <c r="V55" s="169" t="s">
        <v>12</v>
      </c>
      <c r="W55" s="169" t="s">
        <v>42</v>
      </c>
      <c r="X55" s="169" t="s">
        <v>43</v>
      </c>
      <c r="Y55" s="170" t="s">
        <v>44</v>
      </c>
      <c r="Z55" s="169" t="s">
        <v>45</v>
      </c>
      <c r="AA55" s="171" t="s">
        <v>15</v>
      </c>
      <c r="AB55" s="399"/>
      <c r="AC55" s="315"/>
      <c r="AD55" s="123" t="s">
        <v>12</v>
      </c>
      <c r="AE55" s="124" t="s">
        <v>42</v>
      </c>
    </row>
    <row r="56" spans="1:31">
      <c r="A56" s="295"/>
      <c r="B56" s="325" t="s">
        <v>46</v>
      </c>
      <c r="C56" s="400"/>
      <c r="D56" s="373"/>
      <c r="E56" s="401">
        <f>D56/1600</f>
        <v>0</v>
      </c>
      <c r="F56" s="338"/>
      <c r="G56" s="402"/>
      <c r="H56" s="403" t="str">
        <f t="shared" ref="H56" si="6">IF(G56="Full Fiscal Year", 52, IF(G56="Fall Only Fiscal", 26, IF(G56="Spring Only Fiscal", 26, IF(G56="Full Academic Year", 40, IF(G56="Fall Only Semester", 20, IF(G56="Spring Only Semester", 20,"0"))))))</f>
        <v>0</v>
      </c>
      <c r="I56" s="401"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330">
        <f>E56*F56*H56</f>
        <v>0</v>
      </c>
      <c r="K56" s="333">
        <f>J56*'Additional Info &amp; Definitions'!$D$20</f>
        <v>0</v>
      </c>
      <c r="L56" s="373"/>
      <c r="M56" s="401"/>
      <c r="N56" s="338"/>
      <c r="O56" s="402"/>
      <c r="P56" s="403" t="str">
        <f t="shared" ref="P56:P59" si="7">IF(O56="Full Fiscal Year", 52, IF(O56="Fall Only Fiscal", 26, IF(O56="Spring Only Fiscal", 26, IF(O56="Full Academic Year", 40, IF(O56="Fall Only Semester", 20, IF(O56="Spring Only Semester", 20,"0"))))))</f>
        <v>0</v>
      </c>
      <c r="Q56" s="401"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330">
        <f>M56*N56*P56</f>
        <v>0</v>
      </c>
      <c r="S56" s="333">
        <f>R56*'Additional Info &amp; Definitions'!$E$20</f>
        <v>0</v>
      </c>
      <c r="T56" s="373"/>
      <c r="U56" s="401"/>
      <c r="V56" s="338"/>
      <c r="W56" s="402"/>
      <c r="X56" s="403" t="str">
        <f t="shared" ref="X56:X59" si="8">IF(W56="Full Fiscal Year", 52, IF(W56="Fall Only Fiscal", 26, IF(W56="Spring Only Fiscal", 26, IF(W56="Full Academic Year", 40, IF(W56="Fall Only Semester", 20, IF(W56="Spring Only Semester", 20,"0"))))))</f>
        <v>0</v>
      </c>
      <c r="Y56" s="401" t="str">
        <f>IF(AND(W56="Full Fiscal Year",V56&lt;20), 'Additional Info &amp; Definitions'!$F$23*2*0.5, IF(OR(W56="Full Fiscal Year",V56&gt;20), 'Additional Info &amp; Definitions'!$F23*2, IF(AND(W56="Fall Only Fiscal",V56&lt;20), 'Additional Info &amp; Definitions'!$F$23*1*0.5, IF(OR(W56="Fall Only Fiscal",V56&gt;20), 'Additional Info &amp; Definitions'!$F$23*1, IF(AND(W56="Spring Only Fiscal",V56&lt;20), 'Additional Info &amp; Definitions'!$F$23*1*0.5, IF(OR(W56="Spring Only Fiscal",V56&gt;20), 'Additional Info &amp; Definitions'!$F$23*1, IF(AND(W56="Full Academic Year",V56&lt;20), 'Additional Info &amp; Definitions'!$F$23*2*0.5, IF(OR(W56="Full Academic Year",V56&gt;20), 'Additional Info &amp; Definitions'!$F$23*2,  IF(AND(W56="Fall Only Semester",V56&lt;20), 'Additional Info &amp; Definitions'!$F$23*1*0.5, IF(OR(W56="Fall Only Semester",V56&gt;20), 'Additional Info &amp; Definitions'!$F$23*1, IF(AND(W56="Spring Only Semester",V56&lt;20), 'Additional Info &amp; Definitions'!$F$23*1*0.5, IF(OR(W56="Spring Only Semester",V56&gt;20), 'Additional Info &amp; Definitions'!$F$23*1," "))))))))))))</f>
        <v xml:space="preserve"> </v>
      </c>
      <c r="Z56" s="330">
        <f>U56*V56*X56</f>
        <v>0</v>
      </c>
      <c r="AA56" s="333">
        <f>Z56*'Additional Info &amp; Definitions'!$F$20</f>
        <v>0</v>
      </c>
      <c r="AB56" s="335"/>
      <c r="AC56" s="315"/>
      <c r="AD56" s="113">
        <v>10</v>
      </c>
      <c r="AE56" s="113" t="s">
        <v>47</v>
      </c>
    </row>
    <row r="57" spans="1:31">
      <c r="A57" s="295"/>
      <c r="B57" s="336" t="s">
        <v>48</v>
      </c>
      <c r="C57" s="404"/>
      <c r="D57" s="373"/>
      <c r="E57" s="401">
        <f t="shared" ref="E57:E59" si="9">D57/1600</f>
        <v>0</v>
      </c>
      <c r="F57" s="338"/>
      <c r="G57" s="402"/>
      <c r="H57" s="403" t="str">
        <f t="shared" ref="H57:H59" si="10">IF(G57="Full Fiscal Year", 52, IF(G57="Fall Only Fiscal", 26, IF(G57="Spring Only Fiscal", 26, IF(G57="Full Academic Year", 40, IF(G57="Fall Only Semester", 20, IF(G57="Spring Only Semester", 20,"0"))))))</f>
        <v>0</v>
      </c>
      <c r="I57" s="401"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330">
        <f t="shared" ref="J57:J59" si="11">E57*F57*H57</f>
        <v>0</v>
      </c>
      <c r="K57" s="333">
        <f>J57*'Additional Info &amp; Definitions'!$D$20</f>
        <v>0</v>
      </c>
      <c r="L57" s="373"/>
      <c r="M57" s="401">
        <f t="shared" ref="M57:M59" si="12">L57/1600</f>
        <v>0</v>
      </c>
      <c r="N57" s="338"/>
      <c r="O57" s="402"/>
      <c r="P57" s="403" t="str">
        <f t="shared" si="7"/>
        <v>0</v>
      </c>
      <c r="Q57" s="401"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330">
        <f t="shared" ref="R57:R59" si="13">M57*N57*P57</f>
        <v>0</v>
      </c>
      <c r="S57" s="333">
        <f>R57*'Additional Info &amp; Definitions'!$E$20</f>
        <v>0</v>
      </c>
      <c r="T57" s="373"/>
      <c r="U57" s="401">
        <f t="shared" ref="U57:U59" si="14">T57/1600</f>
        <v>0</v>
      </c>
      <c r="V57" s="338"/>
      <c r="W57" s="402"/>
      <c r="X57" s="403" t="str">
        <f t="shared" si="8"/>
        <v>0</v>
      </c>
      <c r="Y57" s="401"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330">
        <f t="shared" ref="Z57:Z59" si="15">U57*V57*X57</f>
        <v>0</v>
      </c>
      <c r="AA57" s="333">
        <f>Z57*'Additional Info &amp; Definitions'!$F$20</f>
        <v>0</v>
      </c>
      <c r="AB57" s="335"/>
      <c r="AC57" s="315"/>
      <c r="AD57" s="113">
        <v>13.2</v>
      </c>
      <c r="AE57" s="113" t="s">
        <v>49</v>
      </c>
    </row>
    <row r="58" spans="1:31">
      <c r="A58" s="295"/>
      <c r="B58" s="336" t="s">
        <v>50</v>
      </c>
      <c r="C58" s="404"/>
      <c r="D58" s="373"/>
      <c r="E58" s="401">
        <f t="shared" si="9"/>
        <v>0</v>
      </c>
      <c r="F58" s="338"/>
      <c r="G58" s="402"/>
      <c r="H58" s="403" t="str">
        <f t="shared" si="10"/>
        <v>0</v>
      </c>
      <c r="I58" s="401"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330">
        <f t="shared" si="11"/>
        <v>0</v>
      </c>
      <c r="K58" s="333">
        <f>J58*'Additional Info &amp; Definitions'!$D$20</f>
        <v>0</v>
      </c>
      <c r="L58" s="373"/>
      <c r="M58" s="401">
        <f t="shared" si="12"/>
        <v>0</v>
      </c>
      <c r="N58" s="338"/>
      <c r="O58" s="402"/>
      <c r="P58" s="403" t="str">
        <f t="shared" si="7"/>
        <v>0</v>
      </c>
      <c r="Q58" s="401"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330">
        <f t="shared" si="13"/>
        <v>0</v>
      </c>
      <c r="S58" s="333">
        <f>R58*'Additional Info &amp; Definitions'!$E$20</f>
        <v>0</v>
      </c>
      <c r="T58" s="373"/>
      <c r="U58" s="401">
        <f t="shared" si="14"/>
        <v>0</v>
      </c>
      <c r="V58" s="338"/>
      <c r="W58" s="402"/>
      <c r="X58" s="403" t="str">
        <f t="shared" si="8"/>
        <v>0</v>
      </c>
      <c r="Y58" s="401"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330">
        <f t="shared" si="15"/>
        <v>0</v>
      </c>
      <c r="AA58" s="333">
        <f>Z58*'Additional Info &amp; Definitions'!$F$20</f>
        <v>0</v>
      </c>
      <c r="AB58" s="335"/>
      <c r="AC58" s="315"/>
      <c r="AD58" s="113">
        <v>20</v>
      </c>
      <c r="AE58" s="113" t="s">
        <v>51</v>
      </c>
    </row>
    <row r="59" spans="1:31" ht="15.95" thickBot="1">
      <c r="A59" s="295"/>
      <c r="B59" s="340" t="s">
        <v>52</v>
      </c>
      <c r="C59" s="405"/>
      <c r="D59" s="406"/>
      <c r="E59" s="407">
        <f t="shared" si="9"/>
        <v>0</v>
      </c>
      <c r="F59" s="344"/>
      <c r="G59" s="408"/>
      <c r="H59" s="409" t="str">
        <f t="shared" si="10"/>
        <v>0</v>
      </c>
      <c r="I59" s="407" t="str">
        <f>IF(AND(G59="Full Fiscal Year",F59&lt;20), 'Additional Info &amp; Definitions'!$D$23*2*0.5, IF(OR(G59="Full Fiscal Year",F59&gt;20), 'Additional Info &amp; Definitions'!$D$23*2, IF(AND(G59="Fall Only Fiscal",F59&lt;20), 'Additional Info &amp; Definitions'!$D$23*1*0.5, IF(OR(G59="Fall Only Fiscal",F59&gt;20), 'Additional Info &amp; Definitions'!$D$23*1, IF(AND(G59="Spring Only Fiscal",F59&lt;20), 'Additional Info &amp; Definitions'!$D$23*1*0.5, IF(OR(G59="Spring Only Fiscal",F59&gt;20), 'Additional Info &amp; Definitions'!$D$23*1, IF(AND(G59="Full Academic Year",F59&lt;20), 'Additional Info &amp; Definitions'!$D$23*2*0.5, IF(OR(G59="Full Academic Year",F59&gt;20), 'Additional Info &amp; Definitions'!$D$23*2,  IF(AND(G59="Fall Only Semester",F59&lt;20), 'Additional Info &amp; Definitions'!$D$23*1*0.5, IF(OR(G59="Fall Only Semester",F59&gt;20), 'Additional Info &amp; Definitions'!$D$23*1, IF(AND(G59="Spring Only Semester",F59&lt;20), 'Additional Info &amp; Definitions'!$D$23*1*0.5, IF(OR(G59="Spring Only Semester",F59&gt;20), 'Additional Info &amp; Definitions'!$D$23*1," "))))))))))))</f>
        <v xml:space="preserve"> </v>
      </c>
      <c r="J59" s="345">
        <f t="shared" si="11"/>
        <v>0</v>
      </c>
      <c r="K59" s="410">
        <f>J59*'Additional Info &amp; Definitions'!$D$20</f>
        <v>0</v>
      </c>
      <c r="L59" s="406"/>
      <c r="M59" s="407">
        <f t="shared" si="12"/>
        <v>0</v>
      </c>
      <c r="N59" s="344"/>
      <c r="O59" s="408"/>
      <c r="P59" s="409" t="str">
        <f t="shared" si="7"/>
        <v>0</v>
      </c>
      <c r="Q59" s="407" t="str">
        <f>IF(AND(O59="Full Fiscal Year",N59&lt;20), 'Additional Info &amp; Definitions'!$E$23*2*0.5, IF(OR(O59="Full Fiscal Year",N59&gt;20), 'Additional Info &amp; Definitions'!$E$23*2, IF(AND(O59="Fall Only Fiscal",N59&lt;20), 'Additional Info &amp; Definitions'!$E$23*1*0.5, IF(OR(O59="Fall Only Fiscal",N59&gt;20), 'Additional Info &amp; Definitions'!$E$23*1, IF(AND(O59="Spring Only Fiscal",N59&lt;20), 'Additional Info &amp; Definitions'!$E$23*1*0.5, IF(OR(O59="Spring Only Fiscal",N59&gt;20), 'Additional Info &amp; Definitions'!$E$23*1, IF(AND(O59="Full Academic Year",N59&lt;20), 'Additional Info &amp; Definitions'!$E$23*2*0.5, IF(OR(O59="Full Academic Year",N59&gt;20), 'Additional Info &amp; Definitions'!$E$23*2,  IF(AND(O59="Fall Only Semester",N59&lt;20), 'Additional Info &amp; Definitions'!$E$23*1*0.5, IF(OR(O59="Fall Only Semester",N59&gt;20), 'Additional Info &amp; Definitions'!$E$23*1, IF(AND(O59="Spring Only Semester",N59&lt;20), 'Additional Info &amp; Definitions'!$E$23*1*0.5, IF(OR(O59="Spring Only Semester",N59&gt;20), 'Additional Info &amp; Definitions'!$E$23*1," "))))))))))))</f>
        <v xml:space="preserve"> </v>
      </c>
      <c r="R59" s="345">
        <f t="shared" si="13"/>
        <v>0</v>
      </c>
      <c r="S59" s="410">
        <f>R59*'Additional Info &amp; Definitions'!$E$20</f>
        <v>0</v>
      </c>
      <c r="T59" s="406"/>
      <c r="U59" s="407">
        <f t="shared" si="14"/>
        <v>0</v>
      </c>
      <c r="V59" s="344"/>
      <c r="W59" s="408"/>
      <c r="X59" s="409" t="str">
        <f t="shared" si="8"/>
        <v>0</v>
      </c>
      <c r="Y59" s="407" t="str">
        <f>IF(AND(W59="Full Fiscal Year",V59&lt;20), 'Additional Info &amp; Definitions'!$E$23*2*0.5, IF(OR(W59="Full Fiscal Year",V59&gt;20), 'Additional Info &amp; Definitions'!$E$23*2, IF(AND(W59="Fall Only Fiscal",V59&lt;20), 'Additional Info &amp; Definitions'!$E$23*1*0.5, IF(OR(W59="Fall Only Fiscal",V59&gt;20), 'Additional Info &amp; Definitions'!$E$23*1, IF(AND(W59="Spring Only Fiscal",V59&lt;20), 'Additional Info &amp; Definitions'!$E$23*1*0.5, IF(OR(W59="Spring Only Fiscal",V59&gt;20), 'Additional Info &amp; Definitions'!$E$23*1, IF(AND(W59="Full Academic Year",V59&lt;20), 'Additional Info &amp; Definitions'!$E$23*2*0.5, IF(OR(W59="Full Academic Year",V59&gt;20), 'Additional Info &amp; Definitions'!$E$23*2,  IF(AND(W59="Fall Only Semester",V59&lt;20), 'Additional Info &amp; Definitions'!$E$23*1*0.5, IF(OR(W59="Fall Only Semester",V59&gt;20), 'Additional Info &amp; Definitions'!$E$23*1, IF(AND(W59="Spring Only Semester",V59&lt;20), 'Additional Info &amp; Definitions'!$E$23*1*0.5, IF(OR(W59="Spring Only Semester",V59&gt;20), 'Additional Info &amp; Definitions'!$E$23*1," "))))))))))))</f>
        <v xml:space="preserve"> </v>
      </c>
      <c r="Z59" s="345">
        <f t="shared" si="15"/>
        <v>0</v>
      </c>
      <c r="AA59" s="410">
        <f>Z59*'Additional Info &amp; Definitions'!$F$20</f>
        <v>0</v>
      </c>
      <c r="AB59" s="349"/>
      <c r="AC59" s="315"/>
      <c r="AD59" s="113">
        <v>26.4</v>
      </c>
      <c r="AE59" s="113" t="s">
        <v>53</v>
      </c>
    </row>
    <row r="60" spans="1:31" ht="15.95" thickBot="1">
      <c r="A60" s="295"/>
      <c r="B60" s="316"/>
      <c r="C60" s="317"/>
      <c r="D60" s="351"/>
      <c r="E60" s="351"/>
      <c r="F60" s="351"/>
      <c r="G60" s="351"/>
      <c r="H60" s="351"/>
      <c r="I60" s="352"/>
      <c r="J60" s="351"/>
      <c r="K60" s="411"/>
      <c r="L60" s="317"/>
      <c r="M60" s="317"/>
      <c r="N60" s="317"/>
      <c r="O60" s="318"/>
      <c r="P60" s="317"/>
      <c r="Q60" s="317"/>
      <c r="R60" s="317"/>
      <c r="S60" s="412"/>
      <c r="T60" s="412"/>
      <c r="U60" s="412"/>
      <c r="V60" s="317"/>
      <c r="W60" s="317"/>
      <c r="X60" s="317"/>
      <c r="Y60" s="317"/>
      <c r="Z60" s="317"/>
      <c r="AA60" s="317"/>
      <c r="AB60" s="413"/>
      <c r="AC60" s="315"/>
      <c r="AD60" s="113"/>
      <c r="AE60" s="113" t="s">
        <v>54</v>
      </c>
    </row>
    <row r="61" spans="1:31" ht="15.95" thickBot="1">
      <c r="A61" s="295"/>
      <c r="B61" s="211" t="s">
        <v>55</v>
      </c>
      <c r="C61" s="212"/>
      <c r="D61" s="2"/>
      <c r="E61" s="2"/>
      <c r="F61" s="2"/>
      <c r="G61" s="300"/>
      <c r="H61" s="4" t="str">
        <f>_xlfn.CONCAT('Additional Info &amp; Definitions'!D16," ","Total")</f>
        <v>Fiscal Year 2023 Total</v>
      </c>
      <c r="I61" s="141">
        <f>SUM(I56:I59)</f>
        <v>0</v>
      </c>
      <c r="J61" s="5">
        <f>SUM(J56:J59)</f>
        <v>0</v>
      </c>
      <c r="K61" s="147">
        <f>SUM(K56:K59)</f>
        <v>0</v>
      </c>
      <c r="L61" s="2"/>
      <c r="M61" s="2"/>
      <c r="N61" s="2"/>
      <c r="O61" s="301"/>
      <c r="P61" s="4" t="str">
        <f>_xlfn.CONCAT('Additional Info &amp; Definitions'!E16," ","Total")</f>
        <v>Fiscal Year 2024 Total</v>
      </c>
      <c r="Q61" s="5">
        <f>SUM(Q56:Q59)</f>
        <v>0</v>
      </c>
      <c r="R61" s="5">
        <f>SUM(R56:R59)</f>
        <v>0</v>
      </c>
      <c r="S61" s="6">
        <f>SUM(S56:S59)</f>
        <v>0</v>
      </c>
      <c r="T61" s="144"/>
      <c r="U61" s="144"/>
      <c r="V61" s="2"/>
      <c r="W61" s="300"/>
      <c r="X61" s="4" t="str">
        <f>_xlfn.CONCAT('Additional Info &amp; Definitions'!F16," ","Total")</f>
        <v>Fiscal Year 2025 Total</v>
      </c>
      <c r="Y61" s="5">
        <f>SUM(Y56:Y59)</f>
        <v>0</v>
      </c>
      <c r="Z61" s="5">
        <f>SUM(Z56:Z59)</f>
        <v>0</v>
      </c>
      <c r="AA61" s="6">
        <f>SUM(AA56:AA59)</f>
        <v>0</v>
      </c>
      <c r="AB61" s="414"/>
      <c r="AC61" s="315"/>
      <c r="AD61" s="113"/>
      <c r="AE61" s="113" t="s">
        <v>56</v>
      </c>
    </row>
    <row r="62" spans="1:31" ht="15.95" thickBot="1">
      <c r="A62" s="295"/>
      <c r="B62" s="358"/>
      <c r="C62" s="359"/>
      <c r="D62" s="359"/>
      <c r="E62" s="359"/>
      <c r="F62" s="359"/>
      <c r="G62" s="359"/>
      <c r="H62" s="359"/>
      <c r="I62" s="360"/>
      <c r="J62" s="359"/>
      <c r="K62" s="361"/>
      <c r="L62" s="359"/>
      <c r="M62" s="359"/>
      <c r="N62" s="359"/>
      <c r="O62" s="360"/>
      <c r="P62" s="359"/>
      <c r="Q62" s="359"/>
      <c r="R62" s="359"/>
      <c r="S62" s="415"/>
      <c r="T62" s="415"/>
      <c r="U62" s="415"/>
      <c r="V62" s="359"/>
      <c r="W62" s="359"/>
      <c r="X62" s="359"/>
      <c r="Y62" s="359"/>
      <c r="Z62" s="359"/>
      <c r="AA62" s="359"/>
      <c r="AB62" s="416"/>
      <c r="AC62" s="295"/>
      <c r="AD62" s="113"/>
      <c r="AE62" s="113"/>
    </row>
    <row r="63" spans="1:31">
      <c r="A63" s="295"/>
      <c r="B63" s="417"/>
      <c r="C63" s="417"/>
      <c r="D63" s="417"/>
      <c r="E63" s="417"/>
      <c r="F63" s="417"/>
      <c r="G63" s="417"/>
      <c r="H63" s="417"/>
      <c r="I63" s="418"/>
      <c r="J63" s="417"/>
      <c r="K63" s="419"/>
      <c r="L63" s="417"/>
      <c r="M63" s="417"/>
      <c r="N63" s="417"/>
      <c r="O63" s="418"/>
      <c r="P63" s="417"/>
      <c r="Q63" s="420"/>
      <c r="R63" s="315"/>
      <c r="S63" s="421"/>
      <c r="T63" s="421"/>
      <c r="U63" s="421"/>
      <c r="V63" s="315"/>
      <c r="W63" s="315"/>
      <c r="X63" s="315"/>
      <c r="Y63" s="315"/>
      <c r="Z63" s="315"/>
      <c r="AA63" s="315"/>
      <c r="AB63" s="357"/>
      <c r="AC63" s="295"/>
      <c r="AD63" s="295"/>
      <c r="AE63" s="295"/>
    </row>
    <row r="64" spans="1:31">
      <c r="A64" s="295"/>
      <c r="B64" s="295"/>
      <c r="C64" s="295"/>
      <c r="D64" s="295"/>
      <c r="E64" s="295"/>
      <c r="F64" s="295"/>
      <c r="G64" s="295"/>
      <c r="H64" s="295"/>
      <c r="I64" s="296"/>
      <c r="J64" s="295"/>
      <c r="K64" s="297"/>
      <c r="L64" s="295"/>
      <c r="M64" s="295"/>
      <c r="N64" s="295"/>
      <c r="O64" s="296"/>
      <c r="P64" s="295"/>
      <c r="Q64" s="295"/>
      <c r="R64" s="295"/>
      <c r="S64" s="298"/>
      <c r="T64" s="298"/>
      <c r="U64" s="298"/>
      <c r="V64" s="295"/>
      <c r="W64" s="295"/>
      <c r="X64" s="295"/>
      <c r="Y64" s="295"/>
      <c r="Z64" s="295"/>
      <c r="AA64" s="350"/>
      <c r="AB64" s="295"/>
      <c r="AC64" s="295"/>
      <c r="AD64" s="295"/>
      <c r="AE64" s="295"/>
    </row>
    <row r="65" spans="4:11">
      <c r="D65" s="295"/>
      <c r="E65" s="295"/>
      <c r="F65" s="295"/>
      <c r="G65" s="295"/>
      <c r="H65" s="295"/>
      <c r="I65" s="177"/>
      <c r="J65" s="177"/>
      <c r="K65" s="114"/>
    </row>
    <row r="66" spans="4:11">
      <c r="D66" s="295"/>
      <c r="E66" s="295"/>
      <c r="F66" s="295"/>
      <c r="G66" s="295"/>
      <c r="H66" s="295"/>
      <c r="I66" s="114"/>
      <c r="J66" s="114"/>
      <c r="K66" s="114"/>
    </row>
    <row r="67" spans="4:11">
      <c r="D67" s="295"/>
      <c r="E67" s="295"/>
      <c r="F67" s="295"/>
      <c r="G67" s="295"/>
      <c r="H67" s="295"/>
      <c r="I67" s="114"/>
      <c r="J67" s="114"/>
      <c r="K67" s="114"/>
    </row>
    <row r="68" spans="4:11">
      <c r="D68" s="295"/>
      <c r="E68" s="295"/>
      <c r="F68" s="295"/>
      <c r="G68" s="295"/>
      <c r="H68" s="295"/>
      <c r="I68" s="114"/>
      <c r="J68" s="114"/>
      <c r="K68" s="114"/>
    </row>
    <row r="69" spans="4:11">
      <c r="D69" s="295"/>
      <c r="E69" s="295"/>
      <c r="F69" s="295"/>
      <c r="G69" s="295"/>
      <c r="H69" s="295"/>
      <c r="I69" s="114"/>
      <c r="J69" s="114"/>
      <c r="K69" s="114"/>
    </row>
    <row r="70" spans="4:11">
      <c r="D70" s="295"/>
      <c r="E70" s="295"/>
      <c r="F70" s="295"/>
      <c r="G70" s="295"/>
      <c r="H70" s="295"/>
      <c r="I70" s="114"/>
      <c r="J70" s="114"/>
      <c r="K70" s="114"/>
    </row>
    <row r="71" spans="4:11">
      <c r="D71" s="295"/>
      <c r="E71" s="295"/>
      <c r="F71" s="295"/>
      <c r="G71" s="295"/>
      <c r="H71" s="295"/>
      <c r="I71" s="114"/>
      <c r="J71" s="114"/>
      <c r="K71" s="114"/>
    </row>
    <row r="73" spans="4:11">
      <c r="D73" s="295"/>
      <c r="E73" s="295"/>
      <c r="F73" s="295"/>
      <c r="G73" s="295"/>
      <c r="H73" s="295"/>
      <c r="I73" s="296"/>
      <c r="J73" s="295"/>
      <c r="K73" s="297"/>
    </row>
  </sheetData>
  <sheetProtection algorithmName="SHA-512" hashValue="Ilvd+snvvtmxMA3XAzcwDPLVhimAalvD78FBeTyZypEXkO68Z/KpOE2WCGpRus1CEZ8k9la1huueR49C/Gugrg==" saltValue="FM+4MRlVcYiHZXvwKPpXFg==" spinCount="100000" sheet="1" objects="1" scenarios="1"/>
  <protectedRanges>
    <protectedRange sqref="C14:G17 J14:M17 P14:R17 V14:V17" name="Full Benefit Employees"/>
    <protectedRange sqref="C26:G29 J26:L29 P26:R29 V26:V29" name="Ancillary Employees"/>
    <protectedRange sqref="C38:G47 J38:L47 P38:R47 V38:V47" name="Student Employees"/>
    <protectedRange sqref="AB56:AB59 D26:E29 J26:J29 P26:P29 J38:J47 P38:P47 D38:E47 C56:G59 L56:O59 T56:W59" name="Graduate Assistants"/>
  </protectedRanges>
  <mergeCells count="45">
    <mergeCell ref="J36:O36"/>
    <mergeCell ref="P36:T36"/>
    <mergeCell ref="D23:T23"/>
    <mergeCell ref="B34:V34"/>
    <mergeCell ref="B35:B36"/>
    <mergeCell ref="C35:C36"/>
    <mergeCell ref="D35:T35"/>
    <mergeCell ref="V35:V36"/>
    <mergeCell ref="D36:I36"/>
    <mergeCell ref="B31:C31"/>
    <mergeCell ref="B22:V22"/>
    <mergeCell ref="B23:B24"/>
    <mergeCell ref="C23:C24"/>
    <mergeCell ref="B25:C25"/>
    <mergeCell ref="V23:V24"/>
    <mergeCell ref="D24:I24"/>
    <mergeCell ref="J24:O24"/>
    <mergeCell ref="P24:T24"/>
    <mergeCell ref="B55:C55"/>
    <mergeCell ref="B61:C61"/>
    <mergeCell ref="B37:C37"/>
    <mergeCell ref="B49:C49"/>
    <mergeCell ref="B53:B54"/>
    <mergeCell ref="C53:C54"/>
    <mergeCell ref="B52:AB52"/>
    <mergeCell ref="AB53:AB54"/>
    <mergeCell ref="L54:S54"/>
    <mergeCell ref="T54:AA54"/>
    <mergeCell ref="D54:K54"/>
    <mergeCell ref="D53:AA53"/>
    <mergeCell ref="B2:O2"/>
    <mergeCell ref="P12:T12"/>
    <mergeCell ref="B13:C13"/>
    <mergeCell ref="B19:C19"/>
    <mergeCell ref="B10:V10"/>
    <mergeCell ref="B5:O5"/>
    <mergeCell ref="B7:O7"/>
    <mergeCell ref="B8:O8"/>
    <mergeCell ref="B6:O6"/>
    <mergeCell ref="B11:B12"/>
    <mergeCell ref="C11:C12"/>
    <mergeCell ref="D11:T11"/>
    <mergeCell ref="V11:V12"/>
    <mergeCell ref="D12:I12"/>
    <mergeCell ref="J12:O12"/>
  </mergeCells>
  <phoneticPr fontId="7" type="noConversion"/>
  <dataValidations count="10">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4:E17 J14:J17 P14:P17"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6:G59 O56:O59 W56:W59" xr:uid="{D6642A36-12A2-4100-8A8E-9D529E69FC2A}">
      <formula1>$AE$56:$AE$61</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6:F59 N56:N59 V56:V59" xr:uid="{7CD9301C-C72D-4965-86D4-F5D59E1797CA}">
      <formula1>$AD$56:$AD$59</formula1>
    </dataValidation>
    <dataValidation type="custom" allowBlank="1" showInputMessage="1" showErrorMessage="1" errorTitle="Invalid Entry!" error="Hourly rate must be greater than $13.00 per hour. " promptTitle="Minimum Rate Requirement" prompt="The City of Tucson minimum wage is $13.00 per hour from April 1, 2022 to December 31, 2022 and rises to $13.50 per hour on January 1, 2023. " sqref="D26:E29 D38:E47" xr:uid="{758B6C3D-E13F-43C0-A3B5-258B4C7D41FF}">
      <formula1>D26&gt;12.99</formula1>
    </dataValidation>
    <dataValidation type="custom" allowBlank="1" showInputMessage="1" showErrorMessage="1" errorTitle="Invalid Entry!" error="Hourly rate must be greater than $13.50 per hour. " promptTitle="Minimum Rate Requirement" prompt="The City of Tucson minimum wage is $13.50 per hour from January 1, 2023 to December 31, 2023 and rises to $14.25 per hour on January 1, 2024. " sqref="J26:J29 J38:J47" xr:uid="{7016E5A0-965F-4308-B1A0-73010FBDB070}">
      <formula1>J26&gt;13.49</formula1>
    </dataValidation>
    <dataValidation type="custom" allowBlank="1" showInputMessage="1" showErrorMessage="1" errorTitle="Invalid Entry!" error="Hourly rate must be greater than $13.50 per hour. " promptTitle="Minimum Rate Requirement" prompt="The City of Tucson minimum wage is $14.25 per hour from January 1, 2024 to December 31, 2024 and rises to $15.00 per hour on January 1, 2025. " sqref="P26:P29 P38:P47" xr:uid="{5A4D4E3B-7AE8-4976-AA47-26996ED10E1A}">
      <formula1>P26&gt;14.24</formula1>
    </dataValidation>
    <dataValidation allowBlank="1" showInputMessage="1" showErrorMessage="1" promptTitle="Additional Information" prompt="More information on Full Benefit Employees can be found in the Additional Info &amp; Definitions sheet. " sqref="B10:V10" xr:uid="{CDDFCAC3-60F6-4EB3-B716-670F000765A9}"/>
    <dataValidation allowBlank="1" showInputMessage="1" showErrorMessage="1" promptTitle="Additional Information" prompt="More information on Ancillary Employees can be found in the Additional Info &amp; Definitions sheet. " sqref="B22:V22" xr:uid="{D430EAA1-616C-4D71-A5D7-01DAD3AE7EA8}"/>
    <dataValidation allowBlank="1" showInputMessage="1" showErrorMessage="1" promptTitle="Additional Information" prompt="More information on Graduate Assistants can be found in the Additional Info &amp; Definitions sheet. " sqref="B52" xr:uid="{F49EFF47-2B82-4B60-BA76-69A780C48ED2}"/>
    <dataValidation type="custom" allowBlank="1" showInputMessage="1" showErrorMessage="1" errorTitle="Invalid Entry!" error="Stipend rate must an annualized rate and be greater than $40,000. " promptTitle="Minimum Rate Requirement" prompt="The Provost has mandated that all graduate assistantships meet a minimum annuallized rate of $40,000 in Fiscal Year 2023 and onward. Please input the annualized stipend rate, not an hourly rate. " sqref="D56:D59 L56:L59 T56:T59" xr:uid="{9D24B8F0-F7E3-4BB3-85EA-A9D67585C11E}">
      <formula1>D56&gt;40000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3"/>
  <sheetViews>
    <sheetView topLeftCell="A72" zoomScaleNormal="100" workbookViewId="0">
      <selection activeCell="D92" sqref="D92"/>
    </sheetView>
  </sheetViews>
  <sheetFormatPr defaultColWidth="12.5" defaultRowHeight="15" customHeight="1"/>
  <cols>
    <col min="1" max="1" width="3" style="9" customWidth="1"/>
    <col min="2" max="2" width="30.125" style="9" customWidth="1"/>
    <col min="3" max="3" width="45.625" style="9" bestFit="1" customWidth="1"/>
    <col min="4" max="6" width="13.375" style="9" customWidth="1"/>
    <col min="7" max="7" width="53.875" style="9" customWidth="1"/>
    <col min="8" max="8" width="11.875" style="9" bestFit="1" customWidth="1"/>
    <col min="9" max="9" width="53.5" style="9" customWidth="1"/>
    <col min="10" max="25" width="7.5" style="9" customWidth="1"/>
    <col min="26" max="16384" width="12.5" style="9"/>
  </cols>
  <sheetData>
    <row r="1" spans="1:7" ht="15" customHeight="1" thickBot="1"/>
    <row r="2" spans="1:7" ht="27" thickBot="1">
      <c r="B2" s="191" t="str">
        <f>_xlfn.CONCAT("Campus Sustainability Fund - Annual Grant Funding Request - Operating Budget for", " ",'Project Information Summary'!C13)</f>
        <v xml:space="preserve">Campus Sustainability Fund - Annual Grant Funding Request - Operating Budget for </v>
      </c>
      <c r="C2" s="192"/>
      <c r="D2" s="192"/>
      <c r="E2" s="192"/>
      <c r="F2" s="192"/>
      <c r="G2" s="193"/>
    </row>
    <row r="3" spans="1:7" ht="15" customHeight="1">
      <c r="B3" s="135"/>
      <c r="C3" s="136"/>
      <c r="D3" s="136"/>
      <c r="E3" s="136"/>
      <c r="F3" s="136"/>
      <c r="G3" s="137"/>
    </row>
    <row r="4" spans="1:7" ht="15" customHeight="1" thickBot="1">
      <c r="B4" s="106"/>
      <c r="C4" s="107"/>
      <c r="D4" s="107"/>
      <c r="E4" s="107"/>
      <c r="F4" s="107"/>
      <c r="G4" s="108"/>
    </row>
    <row r="5" spans="1:7" ht="45" customHeight="1">
      <c r="B5" s="304" t="s">
        <v>57</v>
      </c>
      <c r="C5" s="305"/>
      <c r="D5" s="305"/>
      <c r="E5" s="305"/>
      <c r="F5" s="305"/>
      <c r="G5" s="306"/>
    </row>
    <row r="6" spans="1:7" ht="60" customHeight="1">
      <c r="B6" s="309" t="s">
        <v>58</v>
      </c>
      <c r="C6" s="310"/>
      <c r="D6" s="310"/>
      <c r="E6" s="310"/>
      <c r="F6" s="310"/>
      <c r="G6" s="311"/>
    </row>
    <row r="7" spans="1:7" ht="60" customHeight="1">
      <c r="B7" s="309" t="s">
        <v>59</v>
      </c>
      <c r="C7" s="310"/>
      <c r="D7" s="310"/>
      <c r="E7" s="310"/>
      <c r="F7" s="310"/>
      <c r="G7" s="311"/>
    </row>
    <row r="8" spans="1:7" ht="30" customHeight="1">
      <c r="B8" s="256" t="s">
        <v>60</v>
      </c>
      <c r="C8" s="257"/>
      <c r="D8" s="257"/>
      <c r="E8" s="257"/>
      <c r="F8" s="257"/>
      <c r="G8" s="258"/>
    </row>
    <row r="9" spans="1:7" ht="45" customHeight="1" thickBot="1">
      <c r="B9" s="272" t="s">
        <v>61</v>
      </c>
      <c r="C9" s="273"/>
      <c r="D9" s="273"/>
      <c r="E9" s="273"/>
      <c r="F9" s="273"/>
      <c r="G9" s="274"/>
    </row>
    <row r="10" spans="1:7" ht="14.25" customHeight="1" thickBot="1">
      <c r="B10" s="16"/>
      <c r="C10" s="17"/>
      <c r="D10" s="17"/>
      <c r="E10" s="17"/>
      <c r="F10" s="17"/>
      <c r="G10" s="18"/>
    </row>
    <row r="11" spans="1:7" ht="20.100000000000001" thickBot="1">
      <c r="B11" s="246" t="s">
        <v>62</v>
      </c>
      <c r="C11" s="247"/>
      <c r="D11" s="247"/>
      <c r="E11" s="247"/>
      <c r="F11" s="247"/>
      <c r="G11" s="248"/>
    </row>
    <row r="12" spans="1:7" ht="14.25" customHeight="1">
      <c r="B12" s="19" t="s">
        <v>63</v>
      </c>
      <c r="C12" s="20" t="s">
        <v>64</v>
      </c>
      <c r="D12" s="249" t="s">
        <v>9</v>
      </c>
      <c r="E12" s="250"/>
      <c r="F12" s="251"/>
      <c r="G12" s="21" t="s">
        <v>65</v>
      </c>
    </row>
    <row r="13" spans="1:7" ht="14.25" customHeight="1">
      <c r="A13" s="22"/>
      <c r="B13" s="242"/>
      <c r="C13" s="243"/>
      <c r="D13" s="36" t="str">
        <f>'Additional Info &amp; Definitions'!$D$16</f>
        <v>Fiscal Year 2023</v>
      </c>
      <c r="E13" s="14" t="str">
        <f>'Additional Info &amp; Definitions'!$E$16</f>
        <v>Fiscal Year 2024</v>
      </c>
      <c r="F13" s="37" t="str">
        <f>'Additional Info &amp; Definitions'!$F$16</f>
        <v>Fiscal Year 2025</v>
      </c>
      <c r="G13" s="23"/>
    </row>
    <row r="14" spans="1:7" ht="14.25" customHeight="1">
      <c r="B14" s="24" t="s">
        <v>66</v>
      </c>
      <c r="C14" s="25" t="s">
        <v>67</v>
      </c>
      <c r="D14" s="80">
        <f>'Annual Grant Personnel Summary'!H19</f>
        <v>24960</v>
      </c>
      <c r="E14" s="81" t="e">
        <f>'Annual Grant Personnel Summary'!N19</f>
        <v>#VALUE!</v>
      </c>
      <c r="F14" s="82">
        <f>'Annual Grant Personnel Summary'!S19</f>
        <v>0</v>
      </c>
      <c r="G14" s="26" t="s">
        <v>68</v>
      </c>
    </row>
    <row r="15" spans="1:7" ht="14.25" customHeight="1">
      <c r="B15" s="24" t="s">
        <v>66</v>
      </c>
      <c r="C15" s="25" t="s">
        <v>69</v>
      </c>
      <c r="D15" s="80">
        <f>'Annual Grant Personnel Summary'!H31</f>
        <v>0</v>
      </c>
      <c r="E15" s="81">
        <f>'Annual Grant Personnel Summary'!N31</f>
        <v>0</v>
      </c>
      <c r="F15" s="82">
        <f>'Annual Grant Personnel Summary'!S31</f>
        <v>0</v>
      </c>
      <c r="G15" s="26"/>
    </row>
    <row r="16" spans="1:7" ht="14.25" customHeight="1">
      <c r="B16" s="24" t="s">
        <v>66</v>
      </c>
      <c r="C16" s="25" t="s">
        <v>70</v>
      </c>
      <c r="D16" s="80">
        <f>'Annual Grant Personnel Summary'!H49</f>
        <v>50100</v>
      </c>
      <c r="E16" s="81">
        <f>'Annual Grant Personnel Summary'!N49</f>
        <v>0</v>
      </c>
      <c r="F16" s="82">
        <f>'Annual Grant Personnel Summary'!S49</f>
        <v>0</v>
      </c>
      <c r="G16" s="26" t="s">
        <v>71</v>
      </c>
    </row>
    <row r="17" spans="1:8" ht="14.25" customHeight="1" thickBot="1">
      <c r="B17" s="27" t="s">
        <v>66</v>
      </c>
      <c r="C17" s="28" t="s">
        <v>72</v>
      </c>
      <c r="D17" s="83">
        <f>'Annual Grant Personnel Summary'!J61</f>
        <v>0</v>
      </c>
      <c r="E17" s="84">
        <f>'Annual Grant Personnel Summary'!R61</f>
        <v>0</v>
      </c>
      <c r="F17" s="85">
        <f>'Annual Grant Personnel Summary'!Z61</f>
        <v>0</v>
      </c>
      <c r="G17" s="26"/>
    </row>
    <row r="18" spans="1:8" ht="20.100000000000001" thickBot="1">
      <c r="B18" s="252" t="s">
        <v>73</v>
      </c>
      <c r="C18" s="253"/>
      <c r="D18" s="29">
        <f>SUM(D14:D17)</f>
        <v>75060</v>
      </c>
      <c r="E18" s="30" t="e">
        <f>SUM(E14:E17)</f>
        <v>#VALUE!</v>
      </c>
      <c r="F18" s="31">
        <f>SUM(F14:F17)</f>
        <v>0</v>
      </c>
      <c r="G18" s="32"/>
    </row>
    <row r="19" spans="1:8" ht="14.25" customHeight="1" thickBot="1">
      <c r="A19" s="22"/>
      <c r="B19" s="33"/>
      <c r="C19" s="34"/>
      <c r="D19" s="34"/>
      <c r="E19" s="34"/>
      <c r="F19" s="34"/>
      <c r="G19" s="35"/>
      <c r="H19" s="22"/>
    </row>
    <row r="20" spans="1:8" ht="14.25" customHeight="1">
      <c r="B20" s="19" t="s">
        <v>63</v>
      </c>
      <c r="C20" s="20" t="s">
        <v>64</v>
      </c>
      <c r="D20" s="249" t="s">
        <v>9</v>
      </c>
      <c r="E20" s="250"/>
      <c r="F20" s="251"/>
      <c r="G20" s="21" t="s">
        <v>65</v>
      </c>
    </row>
    <row r="21" spans="1:8" ht="14.25" customHeight="1">
      <c r="A21" s="22"/>
      <c r="B21" s="242"/>
      <c r="C21" s="243"/>
      <c r="D21" s="36" t="str">
        <f>'Additional Info &amp; Definitions'!$D$16</f>
        <v>Fiscal Year 2023</v>
      </c>
      <c r="E21" s="14" t="str">
        <f>'Additional Info &amp; Definitions'!$E$16</f>
        <v>Fiscal Year 2024</v>
      </c>
      <c r="F21" s="37" t="str">
        <f>'Additional Info &amp; Definitions'!$F$16</f>
        <v>Fiscal Year 2025</v>
      </c>
      <c r="G21" s="23"/>
    </row>
    <row r="22" spans="1:8" ht="14.25" customHeight="1">
      <c r="B22" s="24" t="s">
        <v>74</v>
      </c>
      <c r="C22" s="25" t="s">
        <v>75</v>
      </c>
      <c r="D22" s="78">
        <f>'Annual Grant Personnel Summary'!I19</f>
        <v>7962.24</v>
      </c>
      <c r="E22" s="15" t="e">
        <f>'Annual Grant Personnel Summary'!O19</f>
        <v>#VALUE!</v>
      </c>
      <c r="F22" s="79">
        <f>'Annual Grant Personnel Summary'!T19</f>
        <v>0</v>
      </c>
      <c r="G22" s="26" t="s">
        <v>76</v>
      </c>
    </row>
    <row r="23" spans="1:8" ht="14.25" customHeight="1">
      <c r="B23" s="24" t="s">
        <v>74</v>
      </c>
      <c r="C23" s="25" t="s">
        <v>77</v>
      </c>
      <c r="D23" s="78">
        <f>'Annual Grant Personnel Summary'!I31</f>
        <v>0</v>
      </c>
      <c r="E23" s="15">
        <f>'Annual Grant Personnel Summary'!O31</f>
        <v>0</v>
      </c>
      <c r="F23" s="79">
        <f>'Annual Grant Personnel Summary'!T31</f>
        <v>0</v>
      </c>
      <c r="G23" s="26"/>
    </row>
    <row r="24" spans="1:8" ht="14.25" customHeight="1">
      <c r="B24" s="24" t="s">
        <v>74</v>
      </c>
      <c r="C24" s="25" t="s">
        <v>78</v>
      </c>
      <c r="D24" s="78">
        <f>'Annual Grant Personnel Summary'!I49</f>
        <v>1002</v>
      </c>
      <c r="E24" s="15">
        <f>'Annual Grant Personnel Summary'!O49</f>
        <v>0</v>
      </c>
      <c r="F24" s="79">
        <f>'Annual Grant Personnel Summary'!T49</f>
        <v>0</v>
      </c>
      <c r="G24" s="26" t="s">
        <v>76</v>
      </c>
    </row>
    <row r="25" spans="1:8" ht="14.25" customHeight="1" thickBot="1">
      <c r="B25" s="27" t="s">
        <v>74</v>
      </c>
      <c r="C25" s="28" t="s">
        <v>79</v>
      </c>
      <c r="D25" s="75">
        <f>'Annual Grant Personnel Summary'!K61</f>
        <v>0</v>
      </c>
      <c r="E25" s="76">
        <f>'Annual Grant Personnel Summary'!S61</f>
        <v>0</v>
      </c>
      <c r="F25" s="77">
        <f>'Annual Grant Personnel Summary'!AA61</f>
        <v>0</v>
      </c>
      <c r="G25" s="26"/>
    </row>
    <row r="26" spans="1:8" ht="21" thickTop="1" thickBot="1">
      <c r="B26" s="252" t="s">
        <v>80</v>
      </c>
      <c r="C26" s="253"/>
      <c r="D26" s="38">
        <f>SUM(D22:D25)</f>
        <v>8964.24</v>
      </c>
      <c r="E26" s="39" t="e">
        <f t="shared" ref="E26" si="0">SUM(E22:E25)</f>
        <v>#VALUE!</v>
      </c>
      <c r="F26" s="40">
        <f>SUM(F22:F25)</f>
        <v>0</v>
      </c>
      <c r="G26" s="41"/>
    </row>
    <row r="27" spans="1:8" ht="14.25" customHeight="1" thickBot="1">
      <c r="A27" s="22"/>
      <c r="B27" s="33"/>
      <c r="C27" s="34"/>
      <c r="D27" s="34"/>
      <c r="E27" s="34"/>
      <c r="F27" s="34"/>
      <c r="G27" s="35"/>
      <c r="H27" s="22"/>
    </row>
    <row r="28" spans="1:8" ht="14.25" customHeight="1">
      <c r="B28" s="19" t="s">
        <v>63</v>
      </c>
      <c r="C28" s="20" t="s">
        <v>64</v>
      </c>
      <c r="D28" s="249" t="s">
        <v>9</v>
      </c>
      <c r="E28" s="250"/>
      <c r="F28" s="251"/>
      <c r="G28" s="21" t="s">
        <v>65</v>
      </c>
    </row>
    <row r="29" spans="1:8" ht="14.25" customHeight="1">
      <c r="A29" s="22"/>
      <c r="B29" s="254"/>
      <c r="C29" s="255"/>
      <c r="D29" s="36" t="str">
        <f>'Additional Info &amp; Definitions'!$D$16</f>
        <v>Fiscal Year 2023</v>
      </c>
      <c r="E29" s="14" t="s">
        <v>81</v>
      </c>
      <c r="F29" s="37" t="str">
        <f>'Additional Info &amp; Definitions'!$F$16</f>
        <v>Fiscal Year 2025</v>
      </c>
      <c r="G29" s="23"/>
    </row>
    <row r="30" spans="1:8" ht="15.95" thickBot="1">
      <c r="B30" s="42" t="s">
        <v>82</v>
      </c>
      <c r="C30" s="43" t="s">
        <v>82</v>
      </c>
      <c r="D30" s="75">
        <f>'Annual Grant Personnel Summary'!I61</f>
        <v>0</v>
      </c>
      <c r="E30" s="76">
        <f>'Annual Grant Personnel Summary'!Q61</f>
        <v>0</v>
      </c>
      <c r="F30" s="77">
        <f>'Annual Grant Personnel Summary'!Y61</f>
        <v>0</v>
      </c>
      <c r="G30" s="26"/>
    </row>
    <row r="31" spans="1:8" ht="20.100000000000001" thickBot="1">
      <c r="B31" s="237" t="s">
        <v>83</v>
      </c>
      <c r="C31" s="238"/>
      <c r="D31" s="29">
        <f>D30</f>
        <v>0</v>
      </c>
      <c r="E31" s="30">
        <f t="shared" ref="E31:F31" si="1">E30</f>
        <v>0</v>
      </c>
      <c r="F31" s="31">
        <f t="shared" si="1"/>
        <v>0</v>
      </c>
      <c r="G31" s="41"/>
    </row>
    <row r="32" spans="1:8" ht="14.25" customHeight="1" thickBot="1">
      <c r="B32" s="44"/>
      <c r="C32" s="45"/>
      <c r="D32" s="46"/>
      <c r="E32" s="46"/>
      <c r="F32" s="46"/>
      <c r="G32" s="47"/>
    </row>
    <row r="33" spans="1:7" ht="20.100000000000001" thickBot="1">
      <c r="B33" s="246" t="s">
        <v>84</v>
      </c>
      <c r="C33" s="247"/>
      <c r="D33" s="247"/>
      <c r="E33" s="247"/>
      <c r="F33" s="247"/>
      <c r="G33" s="248"/>
    </row>
    <row r="34" spans="1:7" ht="14.25" customHeight="1">
      <c r="B34" s="19" t="s">
        <v>85</v>
      </c>
      <c r="C34" s="20" t="s">
        <v>64</v>
      </c>
      <c r="D34" s="249" t="s">
        <v>9</v>
      </c>
      <c r="E34" s="250"/>
      <c r="F34" s="251"/>
      <c r="G34" s="21" t="s">
        <v>65</v>
      </c>
    </row>
    <row r="35" spans="1:7" ht="14.25" customHeight="1">
      <c r="A35" s="22"/>
      <c r="B35" s="242"/>
      <c r="C35" s="243"/>
      <c r="D35" s="36" t="str">
        <f>'Additional Info &amp; Definitions'!$D$16</f>
        <v>Fiscal Year 2023</v>
      </c>
      <c r="E35" s="14" t="str">
        <f>'Additional Info &amp; Definitions'!$E$16</f>
        <v>Fiscal Year 2024</v>
      </c>
      <c r="F35" s="37" t="str">
        <f>'Additional Info &amp; Definitions'!$F$16</f>
        <v>Fiscal Year 2025</v>
      </c>
      <c r="G35" s="23"/>
    </row>
    <row r="36" spans="1:7" ht="14.25" customHeight="1">
      <c r="B36" s="24" t="s">
        <v>86</v>
      </c>
      <c r="C36" s="48" t="s">
        <v>87</v>
      </c>
      <c r="D36" s="115">
        <v>750</v>
      </c>
      <c r="E36" s="104"/>
      <c r="F36" s="105"/>
      <c r="G36" s="26" t="s">
        <v>88</v>
      </c>
    </row>
    <row r="37" spans="1:7" ht="14.25" customHeight="1">
      <c r="B37" s="24" t="s">
        <v>86</v>
      </c>
      <c r="C37" s="48" t="s">
        <v>89</v>
      </c>
      <c r="D37" s="189">
        <v>80</v>
      </c>
      <c r="E37" s="104"/>
      <c r="F37" s="105"/>
      <c r="G37" s="26" t="s">
        <v>90</v>
      </c>
    </row>
    <row r="38" spans="1:7" ht="14.25" customHeight="1">
      <c r="B38" s="24" t="s">
        <v>86</v>
      </c>
      <c r="C38" s="48"/>
      <c r="D38" s="115"/>
      <c r="E38" s="104"/>
      <c r="F38" s="105"/>
      <c r="G38" s="26"/>
    </row>
    <row r="39" spans="1:7" ht="14.25" customHeight="1">
      <c r="B39" s="24" t="s">
        <v>86</v>
      </c>
      <c r="C39" s="48"/>
      <c r="D39" s="115"/>
      <c r="E39" s="104"/>
      <c r="F39" s="105"/>
      <c r="G39" s="26"/>
    </row>
    <row r="40" spans="1:7" ht="14.25" customHeight="1">
      <c r="B40" s="24" t="s">
        <v>86</v>
      </c>
      <c r="C40" s="48"/>
      <c r="D40" s="115"/>
      <c r="E40" s="104"/>
      <c r="F40" s="105"/>
      <c r="G40" s="26"/>
    </row>
    <row r="41" spans="1:7" ht="14.25" customHeight="1">
      <c r="B41" s="24" t="s">
        <v>86</v>
      </c>
      <c r="C41" s="48"/>
      <c r="D41" s="115"/>
      <c r="E41" s="104"/>
      <c r="F41" s="105"/>
      <c r="G41" s="26"/>
    </row>
    <row r="42" spans="1:7" ht="14.25" customHeight="1">
      <c r="B42" s="24" t="s">
        <v>86</v>
      </c>
      <c r="C42" s="48"/>
      <c r="D42" s="115"/>
      <c r="E42" s="104"/>
      <c r="F42" s="105"/>
      <c r="G42" s="26"/>
    </row>
    <row r="43" spans="1:7" ht="14.25" customHeight="1">
      <c r="B43" s="24" t="s">
        <v>86</v>
      </c>
      <c r="C43" s="48"/>
      <c r="D43" s="115"/>
      <c r="E43" s="104"/>
      <c r="F43" s="105"/>
      <c r="G43" s="26"/>
    </row>
    <row r="44" spans="1:7" ht="14.25" customHeight="1">
      <c r="B44" s="24" t="s">
        <v>86</v>
      </c>
      <c r="C44" s="48"/>
      <c r="D44" s="115"/>
      <c r="E44" s="104"/>
      <c r="F44" s="105"/>
      <c r="G44" s="26"/>
    </row>
    <row r="45" spans="1:7" ht="14.25" customHeight="1">
      <c r="B45" s="24" t="s">
        <v>86</v>
      </c>
      <c r="C45" s="48"/>
      <c r="D45" s="115"/>
      <c r="E45" s="104"/>
      <c r="F45" s="105"/>
      <c r="G45" s="26"/>
    </row>
    <row r="46" spans="1:7" ht="14.25" customHeight="1">
      <c r="B46" s="24" t="s">
        <v>86</v>
      </c>
      <c r="C46" s="48"/>
      <c r="D46" s="115"/>
      <c r="E46" s="104"/>
      <c r="F46" s="105"/>
      <c r="G46" s="26"/>
    </row>
    <row r="47" spans="1:7" ht="14.25" customHeight="1">
      <c r="B47" s="24" t="s">
        <v>86</v>
      </c>
      <c r="C47" s="48"/>
      <c r="D47" s="115"/>
      <c r="E47" s="104"/>
      <c r="F47" s="105"/>
      <c r="G47" s="26"/>
    </row>
    <row r="48" spans="1:7" ht="14.25" customHeight="1">
      <c r="B48" s="24" t="s">
        <v>86</v>
      </c>
      <c r="C48" s="48"/>
      <c r="D48" s="115"/>
      <c r="E48" s="104"/>
      <c r="F48" s="105"/>
      <c r="G48" s="26"/>
    </row>
    <row r="49" spans="1:7" ht="14.25" customHeight="1">
      <c r="B49" s="24" t="s">
        <v>86</v>
      </c>
      <c r="C49" s="48"/>
      <c r="D49" s="115"/>
      <c r="E49" s="104"/>
      <c r="F49" s="105"/>
      <c r="G49" s="26"/>
    </row>
    <row r="50" spans="1:7" ht="14.25" customHeight="1" thickBot="1">
      <c r="B50" s="27" t="s">
        <v>86</v>
      </c>
      <c r="C50" s="50"/>
      <c r="D50" s="116"/>
      <c r="E50" s="117"/>
      <c r="F50" s="118"/>
      <c r="G50" s="51"/>
    </row>
    <row r="51" spans="1:7" ht="21" thickTop="1" thickBot="1">
      <c r="B51" s="252" t="s">
        <v>91</v>
      </c>
      <c r="C51" s="253"/>
      <c r="D51" s="38">
        <f>SUM(D36:D50)</f>
        <v>830</v>
      </c>
      <c r="E51" s="39">
        <f t="shared" ref="E51:F51" si="2">SUM(E36:E50)</f>
        <v>0</v>
      </c>
      <c r="F51" s="40">
        <f t="shared" si="2"/>
        <v>0</v>
      </c>
      <c r="G51" s="41"/>
    </row>
    <row r="52" spans="1:7" ht="14.25" customHeight="1" thickBot="1">
      <c r="B52" s="44"/>
      <c r="C52" s="45"/>
      <c r="D52" s="46"/>
      <c r="E52" s="46"/>
      <c r="F52" s="46"/>
      <c r="G52" s="47"/>
    </row>
    <row r="53" spans="1:7" ht="20.100000000000001" thickBot="1">
      <c r="B53" s="246" t="s">
        <v>92</v>
      </c>
      <c r="C53" s="247"/>
      <c r="D53" s="247"/>
      <c r="E53" s="247"/>
      <c r="F53" s="247"/>
      <c r="G53" s="248"/>
    </row>
    <row r="54" spans="1:7" ht="14.25" customHeight="1">
      <c r="B54" s="19" t="s">
        <v>93</v>
      </c>
      <c r="C54" s="20" t="s">
        <v>64</v>
      </c>
      <c r="D54" s="249" t="s">
        <v>9</v>
      </c>
      <c r="E54" s="250"/>
      <c r="F54" s="251"/>
      <c r="G54" s="21" t="s">
        <v>65</v>
      </c>
    </row>
    <row r="55" spans="1:7" ht="14.25" customHeight="1">
      <c r="A55" s="22"/>
      <c r="B55" s="242"/>
      <c r="C55" s="243"/>
      <c r="D55" s="36" t="str">
        <f>'Additional Info &amp; Definitions'!$D$16</f>
        <v>Fiscal Year 2023</v>
      </c>
      <c r="E55" s="14" t="str">
        <f>'Additional Info &amp; Definitions'!$E$16</f>
        <v>Fiscal Year 2024</v>
      </c>
      <c r="F55" s="37" t="str">
        <f>'Additional Info &amp; Definitions'!$F$16</f>
        <v>Fiscal Year 2025</v>
      </c>
      <c r="G55" s="23"/>
    </row>
    <row r="56" spans="1:7" ht="14.25" customHeight="1">
      <c r="B56" s="24" t="s">
        <v>92</v>
      </c>
      <c r="C56" s="48"/>
      <c r="D56" s="115"/>
      <c r="E56" s="104"/>
      <c r="F56" s="105"/>
      <c r="G56" s="51"/>
    </row>
    <row r="57" spans="1:7" ht="14.25" customHeight="1">
      <c r="B57" s="24" t="s">
        <v>92</v>
      </c>
      <c r="C57" s="48"/>
      <c r="D57" s="132"/>
      <c r="E57" s="104"/>
      <c r="F57" s="105"/>
      <c r="G57" s="51"/>
    </row>
    <row r="58" spans="1:7" ht="14.25" customHeight="1">
      <c r="B58" s="24" t="s">
        <v>92</v>
      </c>
      <c r="C58" s="48"/>
      <c r="D58" s="115"/>
      <c r="E58" s="104"/>
      <c r="F58" s="105"/>
      <c r="G58" s="51"/>
    </row>
    <row r="59" spans="1:7" ht="14.25" customHeight="1">
      <c r="B59" s="24" t="s">
        <v>92</v>
      </c>
      <c r="C59" s="48"/>
      <c r="D59" s="115"/>
      <c r="E59" s="104"/>
      <c r="F59" s="105"/>
      <c r="G59" s="51"/>
    </row>
    <row r="60" spans="1:7" ht="14.25" customHeight="1" thickBot="1">
      <c r="B60" s="27" t="s">
        <v>92</v>
      </c>
      <c r="C60" s="50"/>
      <c r="D60" s="116"/>
      <c r="E60" s="117"/>
      <c r="F60" s="118"/>
      <c r="G60" s="51"/>
    </row>
    <row r="61" spans="1:7" ht="21" thickTop="1" thickBot="1">
      <c r="B61" s="252" t="s">
        <v>94</v>
      </c>
      <c r="C61" s="253"/>
      <c r="D61" s="38">
        <f>SUM(D56:D60)</f>
        <v>0</v>
      </c>
      <c r="E61" s="39">
        <f t="shared" ref="E61:F61" si="3">SUM(E56:E60)</f>
        <v>0</v>
      </c>
      <c r="F61" s="40">
        <f t="shared" si="3"/>
        <v>0</v>
      </c>
      <c r="G61" s="41"/>
    </row>
    <row r="62" spans="1:7" ht="14.25" customHeight="1" thickBot="1">
      <c r="B62" s="52"/>
      <c r="C62" s="53"/>
      <c r="D62" s="34"/>
      <c r="E62" s="34"/>
      <c r="F62" s="34"/>
      <c r="G62" s="35"/>
    </row>
    <row r="63" spans="1:7" ht="20.100000000000001" thickBot="1">
      <c r="B63" s="246" t="s">
        <v>95</v>
      </c>
      <c r="C63" s="247"/>
      <c r="D63" s="247"/>
      <c r="E63" s="247"/>
      <c r="F63" s="247"/>
      <c r="G63" s="248"/>
    </row>
    <row r="64" spans="1:7" ht="14.25" customHeight="1">
      <c r="B64" s="19" t="s">
        <v>96</v>
      </c>
      <c r="C64" s="20" t="s">
        <v>64</v>
      </c>
      <c r="D64" s="249" t="s">
        <v>9</v>
      </c>
      <c r="E64" s="250"/>
      <c r="F64" s="251"/>
      <c r="G64" s="21" t="s">
        <v>65</v>
      </c>
    </row>
    <row r="65" spans="1:7" ht="14.25" customHeight="1">
      <c r="B65" s="244"/>
      <c r="C65" s="245"/>
      <c r="D65" s="36" t="str">
        <f>'Additional Info &amp; Definitions'!$D$16</f>
        <v>Fiscal Year 2023</v>
      </c>
      <c r="E65" s="14" t="str">
        <f>'Additional Info &amp; Definitions'!$E$16</f>
        <v>Fiscal Year 2024</v>
      </c>
      <c r="F65" s="37" t="str">
        <f>'Additional Info &amp; Definitions'!$F$16</f>
        <v>Fiscal Year 2025</v>
      </c>
      <c r="G65" s="23"/>
    </row>
    <row r="66" spans="1:7" ht="14.25" customHeight="1">
      <c r="B66" s="24" t="s">
        <v>97</v>
      </c>
      <c r="C66" s="54"/>
      <c r="D66" s="115"/>
      <c r="E66" s="104"/>
      <c r="F66" s="105"/>
      <c r="G66" s="55"/>
    </row>
    <row r="67" spans="1:7" ht="14.25" customHeight="1">
      <c r="B67" s="24" t="s">
        <v>97</v>
      </c>
      <c r="C67" s="54"/>
      <c r="D67" s="115"/>
      <c r="E67" s="104"/>
      <c r="F67" s="105"/>
      <c r="G67" s="55"/>
    </row>
    <row r="68" spans="1:7" ht="14.25" customHeight="1">
      <c r="B68" s="24" t="s">
        <v>98</v>
      </c>
      <c r="C68" s="54"/>
      <c r="D68" s="115"/>
      <c r="E68" s="104"/>
      <c r="F68" s="105"/>
      <c r="G68" s="55"/>
    </row>
    <row r="69" spans="1:7" ht="14.25" customHeight="1">
      <c r="B69" s="24" t="s">
        <v>98</v>
      </c>
      <c r="C69" s="54"/>
      <c r="D69" s="115"/>
      <c r="E69" s="104"/>
      <c r="F69" s="105"/>
      <c r="G69" s="55"/>
    </row>
    <row r="70" spans="1:7" ht="14.25" customHeight="1">
      <c r="B70" s="155" t="s">
        <v>99</v>
      </c>
      <c r="C70" s="156"/>
      <c r="D70" s="157"/>
      <c r="E70" s="158"/>
      <c r="F70" s="159"/>
      <c r="G70" s="55"/>
    </row>
    <row r="71" spans="1:7" ht="14.25" customHeight="1">
      <c r="B71" s="155" t="s">
        <v>99</v>
      </c>
      <c r="C71" s="156"/>
      <c r="D71" s="157"/>
      <c r="E71" s="158"/>
      <c r="F71" s="159"/>
      <c r="G71" s="55"/>
    </row>
    <row r="72" spans="1:7" ht="14.25" customHeight="1" thickBot="1">
      <c r="B72" s="27" t="s">
        <v>100</v>
      </c>
      <c r="C72" s="56"/>
      <c r="D72" s="116"/>
      <c r="E72" s="117"/>
      <c r="F72" s="118"/>
      <c r="G72" s="55"/>
    </row>
    <row r="73" spans="1:7" ht="21" thickTop="1" thickBot="1">
      <c r="B73" s="237" t="s">
        <v>101</v>
      </c>
      <c r="C73" s="238"/>
      <c r="D73" s="38">
        <f>SUM(D66:D72)</f>
        <v>0</v>
      </c>
      <c r="E73" s="39">
        <f>SUM(E66:E72)</f>
        <v>0</v>
      </c>
      <c r="F73" s="40">
        <f>SUM(F66:F72)</f>
        <v>0</v>
      </c>
      <c r="G73" s="41"/>
    </row>
    <row r="74" spans="1:7" ht="14.25" customHeight="1" thickBot="1">
      <c r="B74" s="44"/>
      <c r="C74" s="45"/>
      <c r="D74" s="46"/>
      <c r="E74" s="46"/>
      <c r="F74" s="46"/>
      <c r="G74" s="47"/>
    </row>
    <row r="75" spans="1:7" ht="20.100000000000001" thickBot="1">
      <c r="B75" s="259" t="s">
        <v>102</v>
      </c>
      <c r="C75" s="260"/>
      <c r="D75" s="260"/>
      <c r="E75" s="260"/>
      <c r="F75" s="260"/>
      <c r="G75" s="261"/>
    </row>
    <row r="76" spans="1:7" ht="14.25" customHeight="1">
      <c r="A76" s="22"/>
      <c r="B76" s="33"/>
      <c r="C76" s="34"/>
      <c r="D76" s="249" t="s">
        <v>103</v>
      </c>
      <c r="E76" s="250"/>
      <c r="F76" s="251"/>
      <c r="G76" s="21" t="s">
        <v>65</v>
      </c>
    </row>
    <row r="77" spans="1:7" ht="14.25" customHeight="1">
      <c r="A77" s="22"/>
      <c r="B77" s="33"/>
      <c r="C77" s="34"/>
      <c r="D77" s="36" t="str">
        <f>'Additional Info &amp; Definitions'!$D$16</f>
        <v>Fiscal Year 2023</v>
      </c>
      <c r="E77" s="14" t="str">
        <f>'Additional Info &amp; Definitions'!$E$16</f>
        <v>Fiscal Year 2024</v>
      </c>
      <c r="F77" s="37" t="str">
        <f>'Additional Info &amp; Definitions'!$F$16</f>
        <v>Fiscal Year 2025</v>
      </c>
      <c r="G77" s="57"/>
    </row>
    <row r="78" spans="1:7" ht="20.100000000000001" thickBot="1">
      <c r="B78" s="252" t="s">
        <v>104</v>
      </c>
      <c r="C78" s="253"/>
      <c r="D78" s="72">
        <f>SUM(D18,D26,D31,D51,D61,D73,)</f>
        <v>84854.24</v>
      </c>
      <c r="E78" s="73" t="e">
        <f>SUM(E18,E26,E31,E51,E61,E73,)</f>
        <v>#VALUE!</v>
      </c>
      <c r="F78" s="74">
        <f>SUM(F18,F26,F31,F51,F61,F73,)</f>
        <v>0</v>
      </c>
      <c r="G78" s="41"/>
    </row>
    <row r="79" spans="1:7" ht="14.25" customHeight="1" thickBot="1">
      <c r="B79" s="44"/>
      <c r="C79" s="45"/>
      <c r="D79" s="46"/>
      <c r="E79" s="46"/>
      <c r="F79" s="46"/>
      <c r="G79" s="58"/>
    </row>
    <row r="80" spans="1:7" ht="20.100000000000001" thickBot="1">
      <c r="B80" s="239" t="s">
        <v>105</v>
      </c>
      <c r="C80" s="240"/>
      <c r="D80" s="240"/>
      <c r="E80" s="240"/>
      <c r="F80" s="240"/>
      <c r="G80" s="241"/>
    </row>
    <row r="81" spans="1:9" ht="14.25" customHeight="1">
      <c r="B81" s="19" t="s">
        <v>63</v>
      </c>
      <c r="C81" s="20" t="s">
        <v>64</v>
      </c>
      <c r="D81" s="249" t="s">
        <v>103</v>
      </c>
      <c r="E81" s="250"/>
      <c r="F81" s="251"/>
      <c r="G81" s="21" t="s">
        <v>65</v>
      </c>
    </row>
    <row r="82" spans="1:9" ht="14.25" customHeight="1">
      <c r="A82" s="22"/>
      <c r="B82" s="270"/>
      <c r="C82" s="271"/>
      <c r="D82" s="36" t="str">
        <f>'Additional Info &amp; Definitions'!$D$16</f>
        <v>Fiscal Year 2023</v>
      </c>
      <c r="E82" s="14" t="str">
        <f>'Additional Info &amp; Definitions'!$E$16</f>
        <v>Fiscal Year 2024</v>
      </c>
      <c r="F82" s="37" t="str">
        <f>'Additional Info &amp; Definitions'!$F$16</f>
        <v>Fiscal Year 2025</v>
      </c>
      <c r="G82" s="23"/>
    </row>
    <row r="83" spans="1:9" ht="14.25" customHeight="1" thickBot="1">
      <c r="B83" s="27" t="s">
        <v>105</v>
      </c>
      <c r="C83" s="28" t="s">
        <v>106</v>
      </c>
      <c r="D83" s="100">
        <f>ROUNDUP(D78*0.02,-1)</f>
        <v>1700</v>
      </c>
      <c r="E83" s="100" t="e">
        <f t="shared" ref="E83:F83" si="4">ROUNDUP(E78*0.02,-1)</f>
        <v>#VALUE!</v>
      </c>
      <c r="F83" s="127">
        <f t="shared" si="4"/>
        <v>0</v>
      </c>
      <c r="G83" s="125"/>
    </row>
    <row r="84" spans="1:9" ht="14.25" customHeight="1">
      <c r="B84" s="33"/>
      <c r="C84" s="34"/>
      <c r="D84" s="60"/>
      <c r="E84" s="60"/>
      <c r="F84" s="60"/>
      <c r="G84" s="61"/>
    </row>
    <row r="85" spans="1:9" ht="14.25" customHeight="1" thickBot="1">
      <c r="B85" s="62"/>
      <c r="C85" s="46"/>
      <c r="D85" s="46"/>
      <c r="E85" s="46"/>
      <c r="F85" s="46"/>
      <c r="G85" s="47"/>
    </row>
    <row r="86" spans="1:9" s="64" customFormat="1" ht="27" thickBot="1">
      <c r="A86" s="63"/>
      <c r="B86" s="266" t="s">
        <v>107</v>
      </c>
      <c r="C86" s="267"/>
      <c r="D86" s="268"/>
      <c r="E86" s="268"/>
      <c r="F86" s="268"/>
      <c r="G86" s="269"/>
      <c r="H86" s="63"/>
    </row>
    <row r="87" spans="1:9" ht="14.25" customHeight="1">
      <c r="A87" s="22"/>
      <c r="B87" s="33"/>
      <c r="C87" s="34"/>
      <c r="D87" s="249" t="s">
        <v>103</v>
      </c>
      <c r="E87" s="250"/>
      <c r="F87" s="251"/>
      <c r="G87" s="21" t="s">
        <v>65</v>
      </c>
      <c r="H87" s="22"/>
    </row>
    <row r="88" spans="1:9" ht="14.25" customHeight="1">
      <c r="A88" s="22"/>
      <c r="B88" s="33"/>
      <c r="C88" s="34"/>
      <c r="D88" s="36" t="str">
        <f>'Additional Info &amp; Definitions'!$D$16</f>
        <v>Fiscal Year 2023</v>
      </c>
      <c r="E88" s="14" t="str">
        <f>'Additional Info &amp; Definitions'!$E$16</f>
        <v>Fiscal Year 2024</v>
      </c>
      <c r="F88" s="37" t="str">
        <f>'Additional Info &amp; Definitions'!$F$16</f>
        <v>Fiscal Year 2025</v>
      </c>
      <c r="G88" s="57"/>
      <c r="H88" s="22"/>
    </row>
    <row r="89" spans="1:9" ht="20.100000000000001" thickBot="1">
      <c r="A89" s="22"/>
      <c r="B89" s="264" t="s">
        <v>108</v>
      </c>
      <c r="C89" s="265"/>
      <c r="D89" s="72">
        <f>SUM(D78,D83)</f>
        <v>86554.240000000005</v>
      </c>
      <c r="E89" s="73" t="e">
        <f t="shared" ref="E89:F89" si="5">SUM(E78,E83)</f>
        <v>#VALUE!</v>
      </c>
      <c r="F89" s="74">
        <f t="shared" si="5"/>
        <v>0</v>
      </c>
      <c r="G89" s="126"/>
      <c r="H89" s="121"/>
      <c r="I89"/>
    </row>
    <row r="90" spans="1:9" ht="14.25" customHeight="1" thickBot="1">
      <c r="B90" s="33"/>
      <c r="C90" s="59"/>
      <c r="D90" s="131"/>
      <c r="E90" s="131"/>
      <c r="F90" s="131"/>
      <c r="G90" s="129"/>
      <c r="H90" s="22"/>
    </row>
    <row r="91" spans="1:9" ht="14.25" customHeight="1" thickBot="1">
      <c r="B91" s="33"/>
      <c r="C91" s="34"/>
      <c r="D91" s="97" t="str">
        <f>'Additional Info &amp; Definitions'!$D$16</f>
        <v>Fiscal Year 2023</v>
      </c>
      <c r="E91" s="98" t="str">
        <f>'Additional Info &amp; Definitions'!$E$16</f>
        <v>Fiscal Year 2024</v>
      </c>
      <c r="F91" s="99" t="str">
        <f>'Additional Info &amp; Definitions'!$F$16</f>
        <v>Fiscal Year 2025</v>
      </c>
      <c r="G91" s="130"/>
      <c r="H91" s="22"/>
    </row>
    <row r="92" spans="1:9" ht="27" thickBot="1">
      <c r="B92" s="262" t="s">
        <v>109</v>
      </c>
      <c r="C92" s="263"/>
      <c r="D92" s="72">
        <f>ROUNDUP(D89,-2)</f>
        <v>86600</v>
      </c>
      <c r="E92" s="72" t="e">
        <f t="shared" ref="E92:F92" si="6">ROUNDUP(E89,-2)</f>
        <v>#VALUE!</v>
      </c>
      <c r="F92" s="128">
        <f t="shared" si="6"/>
        <v>0</v>
      </c>
      <c r="G92" s="41"/>
      <c r="H92" s="133" t="e">
        <f>IF((OR(D92&gt;100000,E92&gt;100000,F92&gt;100000)),"OVER BUDGET"," ")</f>
        <v>#VALUE!</v>
      </c>
      <c r="I92" s="65" t="e">
        <f>IF(H92="OVER BUDGET","One or more fiscal years is over our $100,000 limit. Please reduce your budget to below $100,000 before submitting.", " ")</f>
        <v>#VALUE!</v>
      </c>
    </row>
    <row r="93" spans="1:9" ht="14.25" customHeight="1">
      <c r="B93" s="66"/>
      <c r="C93" s="67"/>
      <c r="D93" s="68"/>
      <c r="E93" s="68"/>
      <c r="F93" s="68"/>
      <c r="G93" s="67"/>
    </row>
    <row r="94" spans="1:9" ht="14.25" customHeight="1">
      <c r="B94" s="66"/>
      <c r="C94" s="67"/>
      <c r="D94" s="68"/>
      <c r="E94" s="68"/>
      <c r="F94" s="68"/>
      <c r="G94" s="67"/>
    </row>
    <row r="95" spans="1:9" ht="14.25" customHeight="1">
      <c r="B95" s="66"/>
      <c r="C95" s="67"/>
      <c r="D95" s="68"/>
      <c r="E95" s="68"/>
      <c r="F95" s="68"/>
      <c r="G95" s="67"/>
    </row>
    <row r="96" spans="1:9" ht="14.25" customHeight="1">
      <c r="B96" s="66"/>
      <c r="C96" s="67"/>
      <c r="D96" s="68"/>
      <c r="E96" s="68"/>
      <c r="F96" s="68"/>
      <c r="G96" s="67"/>
    </row>
    <row r="97" spans="2:7" ht="14.25" customHeight="1">
      <c r="B97" s="66"/>
      <c r="C97" s="67"/>
      <c r="D97" s="68"/>
      <c r="E97" s="68"/>
      <c r="F97" s="68"/>
      <c r="G97" s="67"/>
    </row>
    <row r="98" spans="2:7" ht="14.25" customHeight="1">
      <c r="B98" s="66"/>
      <c r="C98" s="67"/>
      <c r="D98" s="68"/>
      <c r="E98" s="68"/>
      <c r="F98" s="68"/>
      <c r="G98" s="67"/>
    </row>
    <row r="99" spans="2:7" ht="14.25" customHeight="1">
      <c r="B99" s="66"/>
      <c r="C99" s="67"/>
      <c r="D99" s="68"/>
      <c r="E99" s="68"/>
      <c r="F99" s="68"/>
      <c r="G99" s="67"/>
    </row>
    <row r="100" spans="2:7" ht="14.25" customHeight="1">
      <c r="B100" s="66"/>
      <c r="C100" s="67"/>
      <c r="D100" s="68"/>
      <c r="E100" s="68"/>
      <c r="F100" s="68"/>
      <c r="G100" s="67"/>
    </row>
    <row r="101" spans="2:7" ht="14.25" customHeight="1">
      <c r="B101" s="66"/>
      <c r="C101" s="67"/>
      <c r="D101" s="68"/>
      <c r="E101" s="68"/>
      <c r="F101" s="68"/>
      <c r="G101" s="67"/>
    </row>
    <row r="102" spans="2:7" ht="14.25" customHeight="1">
      <c r="B102" s="67"/>
      <c r="C102" s="67"/>
      <c r="D102" s="68"/>
      <c r="E102" s="68"/>
      <c r="F102" s="68"/>
      <c r="G102" s="67"/>
    </row>
    <row r="103" spans="2:7" ht="14.25" customHeight="1"/>
    <row r="104" spans="2:7" ht="14.25" customHeight="1"/>
    <row r="105" spans="2:7" ht="14.25" customHeight="1"/>
    <row r="106" spans="2:7" ht="14.25" customHeight="1"/>
    <row r="107" spans="2:7" ht="14.25" customHeight="1"/>
    <row r="108" spans="2:7" ht="14.25" customHeight="1"/>
    <row r="109" spans="2:7" ht="14.25" customHeight="1"/>
    <row r="110" spans="2:7" ht="14.25" customHeight="1"/>
    <row r="111" spans="2:7" ht="14.25" customHeight="1"/>
    <row r="112" spans="2: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sheetData>
  <sheetProtection algorithmName="SHA-512" hashValue="88bwopDuTPVW/8JI9VJwuLM16JT8DOrjYMv8a0cKBBcP1Cd+IzOE/3BhIU9PQaFQrlb1i/DUA+UwoGCyvhNidg==" saltValue="7Li9Fua5gSoC6nNuQSuDnQ==" spinCount="100000" sheet="1" objects="1" scenarios="1"/>
  <protectedRanges>
    <protectedRange sqref="C66:F72" name="Travel"/>
    <protectedRange sqref="C56:F60" name="Capital Equipment"/>
    <protectedRange sqref="C36:F50" name="Supplies"/>
    <protectedRange sqref="G14:G18 G22:G26 G30:G31 G36:G51 G56:G61 G66:G73 G78 G92" name="Notes"/>
  </protectedRanges>
  <mergeCells count="38">
    <mergeCell ref="B2:G2"/>
    <mergeCell ref="B11:G11"/>
    <mergeCell ref="D12:F12"/>
    <mergeCell ref="B51:C51"/>
    <mergeCell ref="D20:F20"/>
    <mergeCell ref="B26:C26"/>
    <mergeCell ref="B33:G33"/>
    <mergeCell ref="D34:F34"/>
    <mergeCell ref="D28:F28"/>
    <mergeCell ref="B31:C31"/>
    <mergeCell ref="B13:C13"/>
    <mergeCell ref="B21:C21"/>
    <mergeCell ref="B9:G9"/>
    <mergeCell ref="D81:F81"/>
    <mergeCell ref="B75:G75"/>
    <mergeCell ref="D76:F76"/>
    <mergeCell ref="B78:C78"/>
    <mergeCell ref="B92:C92"/>
    <mergeCell ref="B89:C89"/>
    <mergeCell ref="B86:G86"/>
    <mergeCell ref="D87:F87"/>
    <mergeCell ref="B82:C82"/>
    <mergeCell ref="B73:C73"/>
    <mergeCell ref="B80:G80"/>
    <mergeCell ref="B5:G5"/>
    <mergeCell ref="B6:G6"/>
    <mergeCell ref="B55:C55"/>
    <mergeCell ref="B65:C65"/>
    <mergeCell ref="B53:G53"/>
    <mergeCell ref="D54:F54"/>
    <mergeCell ref="B61:C61"/>
    <mergeCell ref="B63:G63"/>
    <mergeCell ref="D64:F64"/>
    <mergeCell ref="B29:C29"/>
    <mergeCell ref="B18:C18"/>
    <mergeCell ref="B35:C35"/>
    <mergeCell ref="B7:G7"/>
    <mergeCell ref="B8:G8"/>
  </mergeCells>
  <conditionalFormatting sqref="H92">
    <cfRule type="containsText" dxfId="1" priority="1" operator="containsText" text="OVER BUDGET">
      <formula>NOT(ISERROR(SEARCH("OVER BUDGET",H92)))</formula>
    </cfRule>
  </conditionalFormatting>
  <dataValidations count="9">
    <dataValidation allowBlank="1" showInputMessage="1" showErrorMessage="1" prompt="Please provide a detailed but succinct summary of supplies and/or operations expenses that may be needed. " sqref="C36:C49"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50"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60 C72" xr:uid="{913DF382-1620-4ACB-9242-B32E85E57F38}"/>
    <dataValidation allowBlank="1" showInputMessage="1" showErrorMessage="1" prompt="Please provide a detailed but succinct summary of any capital equipment (greater than $5,000 in value) that may be needed. " sqref="C56:C59" xr:uid="{2C2BE98D-2B71-4D0C-8D33-DB30C7AED61D}"/>
    <dataValidation allowBlank="1" showInputMessage="1" showErrorMessage="1" prompt="Please provide a detailed but succinct summary of travel expenses that may be needed. " sqref="C66:C71" xr:uid="{DD4D26E0-A425-4C60-8E23-E905719E05A7}"/>
    <dataValidation allowBlank="1" showInputMessage="1" showErrorMessage="1" promptTitle="Rounded Funding Request" prompt="Note: All Total Annual Grant Funding Requests are rounded up to the nearest multiple of $100. " sqref="D92:F92" xr:uid="{2CC27E8D-7FFC-4E43-8CE2-4ED6B52BBD43}"/>
    <dataValidation allowBlank="1" showInputMessage="1" showErrorMessage="1" promptTitle="Administrative Service Charge" prompt="Note: All ASCs are rounded up to the nearest multiple of $10. " sqref="D83:F83" xr:uid="{AB473368-4C11-4406-A64F-CA0556BEC8A6}"/>
    <dataValidation allowBlank="1" showInputMessage="1" showErrorMessage="1" promptTitle="Additional Information" prompt="More information on Capital Equipment can be found in the Additional Info &amp; Definitions sheet. " sqref="B53:G53" xr:uid="{F5E56512-9A1E-44E5-917F-4829607AD3DE}"/>
    <dataValidation allowBlank="1" showInputMessage="1" showErrorMessage="1" promptTitle="Additional Information" prompt="More information on Administrative Service Charge can be found in the Additional Info &amp; Definitions sheet. " sqref="B80:G80" xr:uid="{0F3CFF8C-22DB-4E73-BC8A-1447B420D3EB}"/>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6"/>
  <sheetViews>
    <sheetView tabSelected="1" topLeftCell="A28" workbookViewId="0">
      <selection activeCell="C46" sqref="C46"/>
    </sheetView>
  </sheetViews>
  <sheetFormatPr defaultColWidth="9" defaultRowHeight="15"/>
  <cols>
    <col min="1" max="1" width="3" style="9" customWidth="1"/>
    <col min="2" max="2" width="47.875" style="9" bestFit="1" customWidth="1"/>
    <col min="3" max="5" width="40.5" style="9" customWidth="1"/>
    <col min="6" max="6" width="11.875" style="9" bestFit="1" customWidth="1"/>
    <col min="7" max="7" width="46" style="9" customWidth="1"/>
    <col min="8" max="16384" width="9" style="9"/>
  </cols>
  <sheetData>
    <row r="1" spans="2:7" ht="15.95" thickBot="1"/>
    <row r="2" spans="2:7" ht="27" thickBot="1">
      <c r="B2" s="191" t="str">
        <f>_xlfn.CONCAT("Campus Sustainability Fund - Annual Grant Funding Request - Project Information Summary for", " ",C13)</f>
        <v xml:space="preserve">Campus Sustainability Fund - Annual Grant Funding Request - Project Information Summary for </v>
      </c>
      <c r="C2" s="192"/>
      <c r="D2" s="192"/>
      <c r="E2" s="192"/>
      <c r="F2" s="192"/>
      <c r="G2" s="193"/>
    </row>
    <row r="3" spans="2:7">
      <c r="B3" s="106"/>
      <c r="C3" s="107"/>
      <c r="D3" s="107"/>
      <c r="E3" s="107"/>
      <c r="F3" s="107"/>
      <c r="G3" s="108"/>
    </row>
    <row r="4" spans="2:7" ht="15.95" thickBot="1">
      <c r="B4" s="106"/>
      <c r="C4" s="107"/>
      <c r="D4" s="107"/>
      <c r="E4" s="107"/>
      <c r="F4" s="107"/>
      <c r="G4" s="108"/>
    </row>
    <row r="5" spans="2:7">
      <c r="B5" s="194" t="s">
        <v>110</v>
      </c>
      <c r="C5" s="195"/>
      <c r="D5" s="195"/>
      <c r="E5" s="195"/>
      <c r="F5" s="195"/>
      <c r="G5" s="196"/>
    </row>
    <row r="6" spans="2:7">
      <c r="B6" s="197"/>
      <c r="C6" s="198"/>
      <c r="D6" s="198"/>
      <c r="E6" s="198"/>
      <c r="F6" s="198"/>
      <c r="G6" s="199"/>
    </row>
    <row r="7" spans="2:7">
      <c r="B7" s="197"/>
      <c r="C7" s="198"/>
      <c r="D7" s="198"/>
      <c r="E7" s="198"/>
      <c r="F7" s="198"/>
      <c r="G7" s="199"/>
    </row>
    <row r="8" spans="2:7">
      <c r="B8" s="197"/>
      <c r="C8" s="198"/>
      <c r="D8" s="198"/>
      <c r="E8" s="198"/>
      <c r="F8" s="198"/>
      <c r="G8" s="199"/>
    </row>
    <row r="9" spans="2:7">
      <c r="B9" s="197"/>
      <c r="C9" s="198"/>
      <c r="D9" s="198"/>
      <c r="E9" s="198"/>
      <c r="F9" s="198"/>
      <c r="G9" s="199"/>
    </row>
    <row r="10" spans="2:7" ht="71.25" customHeight="1" thickBot="1">
      <c r="B10" s="200"/>
      <c r="C10" s="201"/>
      <c r="D10" s="201"/>
      <c r="E10" s="201"/>
      <c r="F10" s="201"/>
      <c r="G10" s="202"/>
    </row>
    <row r="11" spans="2:7" ht="15.95" thickBot="1"/>
    <row r="12" spans="2:7" ht="18.95">
      <c r="B12" s="275" t="s">
        <v>111</v>
      </c>
      <c r="C12" s="276"/>
      <c r="D12" s="10"/>
    </row>
    <row r="13" spans="2:7">
      <c r="B13" s="88" t="s">
        <v>112</v>
      </c>
      <c r="C13" s="89"/>
      <c r="D13" s="11"/>
    </row>
    <row r="14" spans="2:7">
      <c r="B14" s="88" t="s">
        <v>113</v>
      </c>
      <c r="C14" s="86"/>
      <c r="D14" s="11"/>
    </row>
    <row r="15" spans="2:7">
      <c r="B15" s="88" t="s">
        <v>114</v>
      </c>
      <c r="C15" s="86"/>
      <c r="D15" s="12"/>
    </row>
    <row r="16" spans="2:7">
      <c r="B16" s="88" t="s">
        <v>115</v>
      </c>
      <c r="C16" s="90" t="s">
        <v>116</v>
      </c>
      <c r="D16" s="12"/>
    </row>
    <row r="17" spans="1:7">
      <c r="B17" s="88" t="s">
        <v>117</v>
      </c>
      <c r="C17" s="90" t="s">
        <v>116</v>
      </c>
      <c r="D17" s="12"/>
    </row>
    <row r="18" spans="1:7">
      <c r="B18" s="88" t="s">
        <v>118</v>
      </c>
      <c r="C18" s="90" t="s">
        <v>116</v>
      </c>
      <c r="D18" s="12"/>
    </row>
    <row r="19" spans="1:7">
      <c r="B19" s="111" t="s">
        <v>119</v>
      </c>
      <c r="C19" s="112" t="s">
        <v>116</v>
      </c>
      <c r="D19" s="12"/>
    </row>
    <row r="20" spans="1:7" ht="15.95" thickBot="1">
      <c r="B20" s="91" t="s">
        <v>120</v>
      </c>
      <c r="C20" s="92" t="s">
        <v>116</v>
      </c>
      <c r="D20" s="13"/>
    </row>
    <row r="21" spans="1:7" ht="15.95" thickBot="1"/>
    <row r="22" spans="1:7" ht="20.100000000000001" thickBot="1">
      <c r="B22" s="275" t="s">
        <v>121</v>
      </c>
      <c r="C22" s="277"/>
      <c r="D22" s="277"/>
      <c r="E22" s="278"/>
      <c r="F22" s="22"/>
    </row>
    <row r="23" spans="1:7">
      <c r="B23" s="93"/>
      <c r="C23" s="97" t="str">
        <f>'Additional Info &amp; Definitions'!$D$16</f>
        <v>Fiscal Year 2023</v>
      </c>
      <c r="D23" s="98" t="str">
        <f>'Additional Info &amp; Definitions'!$E$16</f>
        <v>Fiscal Year 2024</v>
      </c>
      <c r="E23" s="99" t="str">
        <f>'Additional Info &amp; Definitions'!$F$16</f>
        <v>Fiscal Year 2025</v>
      </c>
      <c r="F23" s="22"/>
    </row>
    <row r="24" spans="1:7">
      <c r="B24" s="94" t="s">
        <v>122</v>
      </c>
      <c r="C24" s="78">
        <f>'Annual Grant Operating Budget'!D14+'Annual Grant Operating Budget'!D22</f>
        <v>32922.239999999998</v>
      </c>
      <c r="D24" s="15" t="e">
        <f>'Annual Grant Operating Budget'!E14+'Annual Grant Operating Budget'!E22</f>
        <v>#VALUE!</v>
      </c>
      <c r="E24" s="79">
        <f>'Annual Grant Operating Budget'!F14+'Annual Grant Operating Budget'!F22</f>
        <v>0</v>
      </c>
      <c r="F24" s="22"/>
    </row>
    <row r="25" spans="1:7">
      <c r="B25" s="94" t="s">
        <v>123</v>
      </c>
      <c r="C25" s="78">
        <f>'Annual Grant Operating Budget'!D15+'Annual Grant Operating Budget'!D23</f>
        <v>0</v>
      </c>
      <c r="D25" s="15">
        <f>'Annual Grant Operating Budget'!E15+'Annual Grant Operating Budget'!E23</f>
        <v>0</v>
      </c>
      <c r="E25" s="79">
        <f>'Annual Grant Operating Budget'!F15+'Annual Grant Operating Budget'!F23</f>
        <v>0</v>
      </c>
      <c r="F25" s="22"/>
    </row>
    <row r="26" spans="1:7">
      <c r="B26" s="94" t="s">
        <v>124</v>
      </c>
      <c r="C26" s="78">
        <f>'Annual Grant Operating Budget'!D16+'Annual Grant Operating Budget'!D24</f>
        <v>51102</v>
      </c>
      <c r="D26" s="15">
        <f>'Annual Grant Operating Budget'!E16+'Annual Grant Operating Budget'!E24</f>
        <v>0</v>
      </c>
      <c r="E26" s="79">
        <f>'Annual Grant Operating Budget'!F16+'Annual Grant Operating Budget'!F24</f>
        <v>0</v>
      </c>
      <c r="F26" s="22"/>
    </row>
    <row r="27" spans="1:7">
      <c r="B27" s="94" t="s">
        <v>125</v>
      </c>
      <c r="C27" s="78">
        <f>'Annual Grant Operating Budget'!D17+'Annual Grant Operating Budget'!D25+'Annual Grant Operating Budget'!D30</f>
        <v>0</v>
      </c>
      <c r="D27" s="15">
        <f>'Annual Grant Operating Budget'!E17+'Annual Grant Operating Budget'!E25+'Annual Grant Operating Budget'!E30</f>
        <v>0</v>
      </c>
      <c r="E27" s="79">
        <f>'Annual Grant Operating Budget'!F17+'Annual Grant Operating Budget'!F25+'Annual Grant Operating Budget'!F30</f>
        <v>0</v>
      </c>
      <c r="F27" s="22"/>
    </row>
    <row r="28" spans="1:7">
      <c r="B28" s="94" t="s">
        <v>126</v>
      </c>
      <c r="C28" s="78">
        <f>'Annual Grant Operating Budget'!D51</f>
        <v>830</v>
      </c>
      <c r="D28" s="15">
        <f>'Annual Grant Operating Budget'!E51</f>
        <v>0</v>
      </c>
      <c r="E28" s="79">
        <f>'Annual Grant Operating Budget'!F51</f>
        <v>0</v>
      </c>
      <c r="F28" s="22"/>
    </row>
    <row r="29" spans="1:7">
      <c r="B29" s="94" t="s">
        <v>127</v>
      </c>
      <c r="C29" s="78">
        <f>'Annual Grant Operating Budget'!D61</f>
        <v>0</v>
      </c>
      <c r="D29" s="15">
        <f>'Annual Grant Operating Budget'!E61</f>
        <v>0</v>
      </c>
      <c r="E29" s="79">
        <f>'Annual Grant Operating Budget'!F61</f>
        <v>0</v>
      </c>
      <c r="F29" s="22"/>
    </row>
    <row r="30" spans="1:7">
      <c r="B30" s="95" t="s">
        <v>128</v>
      </c>
      <c r="C30" s="78">
        <f>'Annual Grant Operating Budget'!D73</f>
        <v>0</v>
      </c>
      <c r="D30" s="15">
        <f>'Annual Grant Operating Budget'!E73</f>
        <v>0</v>
      </c>
      <c r="E30" s="79">
        <f>'Annual Grant Operating Budget'!F73</f>
        <v>0</v>
      </c>
      <c r="F30" s="22"/>
    </row>
    <row r="31" spans="1:7" ht="15.95" thickBot="1">
      <c r="B31" s="96" t="s">
        <v>129</v>
      </c>
      <c r="C31" s="100">
        <f>'Annual Grant Operating Budget'!D83</f>
        <v>1700</v>
      </c>
      <c r="D31" s="101" t="e">
        <f>'Annual Grant Operating Budget'!E83</f>
        <v>#VALUE!</v>
      </c>
      <c r="E31" s="102">
        <f>'Annual Grant Operating Budget'!F83</f>
        <v>0</v>
      </c>
      <c r="F31" s="22"/>
    </row>
    <row r="32" spans="1:7" ht="20.100000000000001" thickBot="1">
      <c r="A32" s="22"/>
      <c r="B32" s="87" t="s">
        <v>108</v>
      </c>
      <c r="C32" s="70">
        <f>'Annual Grant Operating Budget'!D92</f>
        <v>86600</v>
      </c>
      <c r="D32" s="70" t="e">
        <f>'Annual Grant Operating Budget'!E92</f>
        <v>#VALUE!</v>
      </c>
      <c r="E32" s="122">
        <f>'Annual Grant Operating Budget'!F92</f>
        <v>0</v>
      </c>
      <c r="F32" s="134" t="e">
        <f>'Annual Grant Operating Budget'!H92</f>
        <v>#VALUE!</v>
      </c>
      <c r="G32" s="65" t="e">
        <f>IF(F32="OVER BUDGET","One or more fiscal years is over our $100,000 limit. Please reduce your budget to below $100,000 before submitting.", " ")</f>
        <v>#VALUE!</v>
      </c>
    </row>
    <row r="33" spans="2:5" ht="15.95" thickBot="1"/>
    <row r="34" spans="2:5" ht="18.95">
      <c r="B34" s="275" t="s">
        <v>130</v>
      </c>
      <c r="C34" s="279"/>
      <c r="D34" s="279"/>
      <c r="E34" s="276"/>
    </row>
    <row r="35" spans="2:5">
      <c r="B35" s="103" t="s">
        <v>131</v>
      </c>
      <c r="C35" s="14" t="str">
        <f>'Additional Info &amp; Definitions'!$D$16</f>
        <v>Fiscal Year 2023</v>
      </c>
      <c r="D35" s="14" t="str">
        <f>'Additional Info &amp; Definitions'!$E$16</f>
        <v>Fiscal Year 2024</v>
      </c>
      <c r="E35" s="37" t="str">
        <f>'Additional Info &amp; Definitions'!$F$16</f>
        <v>Fiscal Year 2025</v>
      </c>
    </row>
    <row r="36" spans="2:5">
      <c r="B36" s="49" t="s">
        <v>132</v>
      </c>
      <c r="C36" s="188">
        <v>15000</v>
      </c>
      <c r="D36" s="104"/>
      <c r="E36" s="105"/>
    </row>
    <row r="37" spans="2:5">
      <c r="B37" s="49" t="s">
        <v>133</v>
      </c>
      <c r="C37" s="188">
        <v>2000</v>
      </c>
      <c r="D37" s="104"/>
      <c r="E37" s="105"/>
    </row>
    <row r="38" spans="2:5">
      <c r="B38" s="49" t="s">
        <v>134</v>
      </c>
      <c r="C38" s="104">
        <v>7000</v>
      </c>
      <c r="D38" s="104"/>
      <c r="E38" s="105"/>
    </row>
    <row r="39" spans="2:5">
      <c r="B39" s="49" t="s">
        <v>135</v>
      </c>
      <c r="C39" s="104">
        <v>3000</v>
      </c>
      <c r="D39" s="104"/>
      <c r="E39" s="105"/>
    </row>
    <row r="40" spans="2:5" ht="15.95" thickBot="1">
      <c r="B40" s="49"/>
      <c r="C40" s="104"/>
      <c r="D40" s="104"/>
      <c r="E40" s="105"/>
    </row>
    <row r="41" spans="2:5" ht="20.100000000000001" thickBot="1">
      <c r="B41" s="87" t="s">
        <v>136</v>
      </c>
      <c r="C41" s="70">
        <f>SUM(C36:C40)</f>
        <v>27000</v>
      </c>
      <c r="D41" s="70">
        <f t="shared" ref="D41:E41" si="0">SUM(D36:D40)</f>
        <v>0</v>
      </c>
      <c r="E41" s="71">
        <f t="shared" si="0"/>
        <v>0</v>
      </c>
    </row>
    <row r="42" spans="2:5" ht="20.100000000000001" thickBot="1">
      <c r="B42" s="87" t="s">
        <v>108</v>
      </c>
      <c r="C42" s="70">
        <f>C32</f>
        <v>86600</v>
      </c>
      <c r="D42" s="70" t="e">
        <f t="shared" ref="D42:E42" si="1">D32</f>
        <v>#VALUE!</v>
      </c>
      <c r="E42" s="71">
        <f t="shared" si="1"/>
        <v>0</v>
      </c>
    </row>
    <row r="43" spans="2:5" ht="15.95" thickBot="1">
      <c r="B43" s="106"/>
      <c r="C43" s="107"/>
      <c r="D43" s="107"/>
      <c r="E43" s="108"/>
    </row>
    <row r="44" spans="2:5" ht="20.100000000000001" thickBot="1">
      <c r="B44" s="87" t="s">
        <v>137</v>
      </c>
      <c r="C44" s="70">
        <f>C42+C41</f>
        <v>113600</v>
      </c>
      <c r="D44" s="70" t="e">
        <f t="shared" ref="D44:E44" si="2">D42+D41</f>
        <v>#VALUE!</v>
      </c>
      <c r="E44" s="71">
        <f t="shared" si="2"/>
        <v>0</v>
      </c>
    </row>
    <row r="45" spans="2:5" ht="15.95" thickBot="1">
      <c r="B45" s="106"/>
      <c r="C45" s="107"/>
      <c r="D45" s="107"/>
      <c r="E45" s="108"/>
    </row>
    <row r="46" spans="2:5" ht="20.100000000000001" thickBot="1">
      <c r="B46" s="87" t="s">
        <v>138</v>
      </c>
      <c r="C46" s="119">
        <f>C42/C44</f>
        <v>0.76232394366197187</v>
      </c>
      <c r="D46" s="119" t="e">
        <f t="shared" ref="D46:E46" si="3">D42/D44</f>
        <v>#VALUE!</v>
      </c>
      <c r="E46" s="120" t="e">
        <f t="shared" si="3"/>
        <v>#DIV/0!</v>
      </c>
    </row>
  </sheetData>
  <sheetProtection algorithmName="SHA-512" hashValue="hb7/Do6M0lsU/64DFEKrSz99NEl7v3IwNDpKa8SuF2k73akVxLdA5hvk8vtqJfzPcx3y7goIEHFeqk3jD62mBg==" saltValue="quGCUHC4wEMU5Yqlnk2wNw==" spinCount="100000" sheet="1" objects="1" scenarios="1"/>
  <protectedRanges>
    <protectedRange sqref="C13:C15" name="Project Information Summary"/>
    <protectedRange sqref="B36:E40" name="Additional Funding Sources Summary"/>
  </protectedRanges>
  <mergeCells count="5">
    <mergeCell ref="B12:C12"/>
    <mergeCell ref="B22:E22"/>
    <mergeCell ref="B2:G2"/>
    <mergeCell ref="B5:G10"/>
    <mergeCell ref="B34:E34"/>
  </mergeCells>
  <conditionalFormatting sqref="F32">
    <cfRule type="containsText" dxfId="0" priority="1" operator="containsText" text="OVER BUDGET">
      <formula>NOT(ISERROR(SEARCH("OVER BUDGET",F32)))</formula>
    </cfRule>
  </conditionalFormatting>
  <dataValidations count="3">
    <dataValidation allowBlank="1" showInputMessage="1" showErrorMessage="1" promptTitle="Department Number" prompt="Your departmnet number can be obtained from your department's business office. " sqref="C15" xr:uid="{CFEB9D03-851A-40A5-9354-A41DDF2472ED}"/>
    <dataValidation allowBlank="1" showInputMessage="1" showErrorMessage="1" promptTitle="Department Name" prompt="Please use your department's full name. Do not use abbreviations such as &quot;SBE&quot; or &quot;ASUA.&quot;" sqref="C14" xr:uid="{3E531505-6D81-4757-B304-4598CAB5CED0}"/>
    <dataValidation allowBlank="1" showInputMessage="1" showErrorMessage="1" prompt="Please provide a detailed but succinct summary of any additional funding sources that will be used to support this project. " sqref="B36:B40" xr:uid="{0F977B7E-E896-4C0B-AD5E-3D625D0FBB5B}"/>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9"/>
  <sheetViews>
    <sheetView topLeftCell="A14" workbookViewId="0"/>
  </sheetViews>
  <sheetFormatPr defaultColWidth="9" defaultRowHeight="15"/>
  <cols>
    <col min="1" max="1" width="2.875" style="9" customWidth="1"/>
    <col min="2" max="2" width="3" style="9" customWidth="1"/>
    <col min="3" max="3" width="30.5" style="9" customWidth="1"/>
    <col min="4" max="6" width="13" style="9" bestFit="1" customWidth="1"/>
    <col min="7" max="7" width="30.5" style="9" customWidth="1"/>
    <col min="8" max="8" width="39.5" style="9" customWidth="1"/>
    <col min="9" max="16384" width="9" style="9"/>
  </cols>
  <sheetData>
    <row r="2" spans="2:8">
      <c r="B2" s="190"/>
      <c r="C2" s="190"/>
      <c r="D2" s="190"/>
      <c r="E2" s="190"/>
    </row>
    <row r="3" spans="2:8">
      <c r="B3" s="190"/>
      <c r="C3" s="190"/>
      <c r="D3" s="190"/>
      <c r="E3" s="190"/>
    </row>
    <row r="4" spans="2:8">
      <c r="B4" s="190"/>
      <c r="C4" s="190"/>
      <c r="D4" s="190"/>
      <c r="E4" s="190"/>
    </row>
    <row r="5" spans="2:8">
      <c r="B5" s="190"/>
      <c r="C5" s="190"/>
      <c r="D5" s="190"/>
      <c r="E5" s="190"/>
    </row>
    <row r="6" spans="2:8">
      <c r="B6" s="190"/>
      <c r="C6" s="190"/>
      <c r="D6" s="190"/>
      <c r="E6" s="190"/>
    </row>
    <row r="7" spans="2:8" ht="15.95" thickBot="1"/>
    <row r="8" spans="2:8" ht="27" thickBot="1">
      <c r="B8" s="191" t="s">
        <v>139</v>
      </c>
      <c r="C8" s="192"/>
      <c r="D8" s="192"/>
      <c r="E8" s="192"/>
      <c r="F8" s="192"/>
      <c r="G8" s="192"/>
      <c r="H8" s="193"/>
    </row>
    <row r="9" spans="2:8" ht="15.95" thickBot="1">
      <c r="B9" s="289"/>
      <c r="C9" s="290"/>
      <c r="D9" s="290"/>
      <c r="E9" s="290"/>
      <c r="F9" s="290"/>
      <c r="G9" s="290"/>
      <c r="H9" s="291"/>
    </row>
    <row r="10" spans="2:8" ht="18.95">
      <c r="B10" s="280" t="s">
        <v>140</v>
      </c>
      <c r="C10" s="281"/>
      <c r="D10" s="281"/>
      <c r="E10" s="281"/>
      <c r="F10" s="281"/>
      <c r="G10" s="281"/>
      <c r="H10" s="282"/>
    </row>
    <row r="11" spans="2:8" s="66" customFormat="1" ht="60" customHeight="1">
      <c r="B11" s="283" t="s">
        <v>141</v>
      </c>
      <c r="C11" s="284"/>
      <c r="D11" s="284"/>
      <c r="E11" s="284"/>
      <c r="F11" s="284"/>
      <c r="G11" s="284"/>
      <c r="H11" s="285"/>
    </row>
    <row r="12" spans="2:8" s="66" customFormat="1" ht="60" customHeight="1">
      <c r="B12" s="283" t="s">
        <v>142</v>
      </c>
      <c r="C12" s="284"/>
      <c r="D12" s="284"/>
      <c r="E12" s="284"/>
      <c r="F12" s="284"/>
      <c r="G12" s="284"/>
      <c r="H12" s="285"/>
    </row>
    <row r="13" spans="2:8" s="66" customFormat="1" ht="75" customHeight="1">
      <c r="B13" s="283" t="s">
        <v>143</v>
      </c>
      <c r="C13" s="284"/>
      <c r="D13" s="284"/>
      <c r="E13" s="284"/>
      <c r="F13" s="284"/>
      <c r="G13" s="284"/>
      <c r="H13" s="285"/>
    </row>
    <row r="14" spans="2:8" s="66" customFormat="1" ht="45" customHeight="1">
      <c r="B14" s="286" t="s">
        <v>144</v>
      </c>
      <c r="C14" s="287"/>
      <c r="D14" s="287"/>
      <c r="E14" s="287"/>
      <c r="F14" s="287"/>
      <c r="G14" s="287"/>
      <c r="H14" s="288"/>
    </row>
    <row r="15" spans="2:8" s="66" customFormat="1" ht="112.5" customHeight="1">
      <c r="B15" s="286" t="s">
        <v>145</v>
      </c>
      <c r="C15" s="287"/>
      <c r="D15" s="287"/>
      <c r="E15" s="287"/>
      <c r="F15" s="287"/>
      <c r="G15" s="287"/>
      <c r="H15" s="288"/>
    </row>
    <row r="16" spans="2:8">
      <c r="B16" s="151"/>
      <c r="C16" s="152"/>
      <c r="D16" s="160" t="s">
        <v>146</v>
      </c>
      <c r="E16" s="160" t="s">
        <v>81</v>
      </c>
      <c r="F16" s="160" t="s">
        <v>147</v>
      </c>
      <c r="G16" s="422"/>
      <c r="H16" s="153"/>
    </row>
    <row r="17" spans="2:8">
      <c r="B17" s="151"/>
      <c r="C17" s="154" t="s">
        <v>75</v>
      </c>
      <c r="D17" s="161">
        <v>0.31900000000000001</v>
      </c>
      <c r="E17" s="162">
        <v>0.34300000000000003</v>
      </c>
      <c r="F17" s="162">
        <v>0.32600000000000001</v>
      </c>
      <c r="G17" s="152"/>
      <c r="H17" s="142"/>
    </row>
    <row r="18" spans="2:8">
      <c r="B18" s="151"/>
      <c r="C18" s="154" t="s">
        <v>77</v>
      </c>
      <c r="D18" s="161">
        <v>0.17599999999999999</v>
      </c>
      <c r="E18" s="162">
        <v>0.184</v>
      </c>
      <c r="F18" s="162">
        <v>0.18099999999999999</v>
      </c>
      <c r="G18" s="152"/>
      <c r="H18" s="142"/>
    </row>
    <row r="19" spans="2:8">
      <c r="B19" s="151"/>
      <c r="C19" s="154" t="s">
        <v>78</v>
      </c>
      <c r="D19" s="161">
        <v>0.02</v>
      </c>
      <c r="E19" s="162">
        <v>3.1E-2</v>
      </c>
      <c r="F19" s="162">
        <v>2.4E-2</v>
      </c>
      <c r="G19" s="152"/>
      <c r="H19" s="142"/>
    </row>
    <row r="20" spans="2:8">
      <c r="B20" s="423"/>
      <c r="C20" s="154" t="s">
        <v>79</v>
      </c>
      <c r="D20" s="161">
        <v>0.13</v>
      </c>
      <c r="E20" s="424">
        <v>0.15</v>
      </c>
      <c r="F20" s="424">
        <v>0.17799999999999999</v>
      </c>
      <c r="G20" s="425"/>
      <c r="H20" s="426"/>
    </row>
    <row r="21" spans="2:8" s="66" customFormat="1" ht="262.5" customHeight="1">
      <c r="B21" s="286" t="s">
        <v>148</v>
      </c>
      <c r="C21" s="287"/>
      <c r="D21" s="287"/>
      <c r="E21" s="287"/>
      <c r="F21" s="287"/>
      <c r="G21" s="287"/>
      <c r="H21" s="288"/>
    </row>
    <row r="22" spans="2:8">
      <c r="B22" s="148"/>
      <c r="C22" s="149"/>
      <c r="D22" s="163" t="str">
        <f>D16</f>
        <v>Fiscal Year 2023</v>
      </c>
      <c r="E22" s="163" t="str">
        <f>E16</f>
        <v>Fiscal Year 2024</v>
      </c>
      <c r="F22" s="163" t="str">
        <f>F16</f>
        <v>Fiscal Year 2025</v>
      </c>
      <c r="G22" s="149"/>
      <c r="H22" s="150"/>
    </row>
    <row r="23" spans="2:8" ht="15.95">
      <c r="B23" s="423"/>
      <c r="C23" s="149" t="s">
        <v>149</v>
      </c>
      <c r="D23" s="164">
        <v>6174</v>
      </c>
      <c r="E23" s="427">
        <v>6298</v>
      </c>
      <c r="F23" s="427">
        <v>6423</v>
      </c>
      <c r="G23" s="425"/>
      <c r="H23" s="426"/>
    </row>
    <row r="24" spans="2:8" ht="15.95" thickBot="1">
      <c r="B24" s="428"/>
      <c r="C24" s="429"/>
      <c r="D24" s="429"/>
      <c r="E24" s="429"/>
      <c r="F24" s="429"/>
      <c r="G24" s="429"/>
      <c r="H24" s="430"/>
    </row>
    <row r="25" spans="2:8" ht="15.95" thickBot="1">
      <c r="B25" s="289"/>
      <c r="C25" s="290"/>
      <c r="D25" s="290"/>
      <c r="E25" s="290"/>
      <c r="F25" s="290"/>
      <c r="G25" s="290"/>
      <c r="H25" s="291"/>
    </row>
    <row r="26" spans="2:8" ht="18.95">
      <c r="B26" s="280" t="s">
        <v>150</v>
      </c>
      <c r="C26" s="281"/>
      <c r="D26" s="281"/>
      <c r="E26" s="281"/>
      <c r="F26" s="281"/>
      <c r="G26" s="281"/>
      <c r="H26" s="282"/>
    </row>
    <row r="27" spans="2:8" ht="75" customHeight="1">
      <c r="B27" s="292" t="s">
        <v>151</v>
      </c>
      <c r="C27" s="293"/>
      <c r="D27" s="293"/>
      <c r="E27" s="293"/>
      <c r="F27" s="293"/>
      <c r="G27" s="293"/>
      <c r="H27" s="294"/>
    </row>
    <row r="28" spans="2:8" ht="60" customHeight="1">
      <c r="B28" s="309" t="s">
        <v>152</v>
      </c>
      <c r="C28" s="310"/>
      <c r="D28" s="310"/>
      <c r="E28" s="310"/>
      <c r="F28" s="310"/>
      <c r="G28" s="310"/>
      <c r="H28" s="311"/>
    </row>
    <row r="29" spans="2:8" ht="60" customHeight="1" thickBot="1">
      <c r="B29" s="312" t="s">
        <v>153</v>
      </c>
      <c r="C29" s="313"/>
      <c r="D29" s="313"/>
      <c r="E29" s="313"/>
      <c r="F29" s="313"/>
      <c r="G29" s="313"/>
      <c r="H29" s="314"/>
    </row>
  </sheetData>
  <sheetProtection algorithmName="SHA-512" hashValue="P1/W8prumNdZuJCETRGGHE21oOi3Eenizkd+gdFx6v5yQzcT9upT4bkaOPkYv1E4sFvSP7gc64MOJs9YNTls/A==" saltValue="iQ7/Cly919KPwP6AnOIoWQ==" spinCount="100000" sheet="1" objects="1" scenarios="1"/>
  <mergeCells count="15">
    <mergeCell ref="B2:E6"/>
    <mergeCell ref="B8:H8"/>
    <mergeCell ref="B28:H28"/>
    <mergeCell ref="B29:H29"/>
    <mergeCell ref="B10:H10"/>
    <mergeCell ref="B11:H11"/>
    <mergeCell ref="B12:H12"/>
    <mergeCell ref="B13:H13"/>
    <mergeCell ref="B14:H14"/>
    <mergeCell ref="B15:H15"/>
    <mergeCell ref="B9:H9"/>
    <mergeCell ref="B25:H25"/>
    <mergeCell ref="B21:H21"/>
    <mergeCell ref="B26:H26"/>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A75E2D-4CD4-486C-A54D-2B9FF23AAA7D}"/>
</file>

<file path=customXml/itemProps2.xml><?xml version="1.0" encoding="utf-8"?>
<ds:datastoreItem xmlns:ds="http://schemas.openxmlformats.org/officeDocument/2006/customXml" ds:itemID="{6C70C6C1-E4B7-4A1A-AF89-D395E279515B}"/>
</file>

<file path=customXml/itemProps3.xml><?xml version="1.0" encoding="utf-8"?>
<ds:datastoreItem xmlns:ds="http://schemas.openxmlformats.org/officeDocument/2006/customXml" ds:itemID="{B080DF16-2B84-4466-BD47-B4EA81313C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Nwobodo, Derrick Samuel - (nwobodot)</cp:lastModifiedBy>
  <cp:revision/>
  <dcterms:created xsi:type="dcterms:W3CDTF">2021-07-07T22:51:00Z</dcterms:created>
  <dcterms:modified xsi:type="dcterms:W3CDTF">2022-09-14T09:10:24Z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