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04"/>
  <workbookPr/>
  <mc:AlternateContent xmlns:mc="http://schemas.openxmlformats.org/markup-compatibility/2006">
    <mc:Choice Requires="x15">
      <x15ac:absPath xmlns:x15ac="http://schemas.microsoft.com/office/spreadsheetml/2010/11/ac" url="G:\My Drive\Commissioning and Analytics Specialist Position\"/>
    </mc:Choice>
  </mc:AlternateContent>
  <xr:revisionPtr revIDLastSave="0" documentId="11_3A10AD7CAEC22AC4E12EA762A5B30FFCCE3B0E18" xr6:coauthVersionLast="47" xr6:coauthVersionMax="47" xr10:uidLastSave="{00000000-0000-0000-0000-000000000000}"/>
  <bookViews>
    <workbookView xWindow="-120" yWindow="-120" windowWidth="29040" windowHeight="15840" firstSheet="1" activeTab="1" xr2:uid="{00000000-000D-0000-FFFF-FFFF00000000}"/>
  </bookViews>
  <sheets>
    <sheet name="Instructions &amp; Guidelines" sheetId="2" r:id="rId1"/>
    <sheet name="Annual Grant Personnel Summary" sheetId="4" r:id="rId2"/>
    <sheet name="Annual Grant Operating Budget" sheetId="1" r:id="rId3"/>
    <sheet name="Project Information Summary" sheetId="3" r:id="rId4"/>
    <sheet name="Additional Info &amp; Definitions"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Y56" i="4" l="1"/>
  <c r="I57" i="4"/>
  <c r="I58" i="4"/>
  <c r="I59" i="4"/>
  <c r="I56" i="4"/>
  <c r="Y59" i="4" l="1"/>
  <c r="X59" i="4"/>
  <c r="U59" i="4"/>
  <c r="Z59" i="4" s="1"/>
  <c r="AA59" i="4" s="1"/>
  <c r="Y58" i="4"/>
  <c r="X58" i="4"/>
  <c r="U58" i="4"/>
  <c r="Z58" i="4" s="1"/>
  <c r="AA58" i="4" s="1"/>
  <c r="Y57" i="4"/>
  <c r="X57" i="4"/>
  <c r="U57" i="4"/>
  <c r="X56" i="4"/>
  <c r="Z56" i="4" s="1"/>
  <c r="AA56" i="4" s="1"/>
  <c r="Q59" i="4"/>
  <c r="P59" i="4"/>
  <c r="M59" i="4"/>
  <c r="Q58" i="4"/>
  <c r="P58" i="4"/>
  <c r="M58" i="4"/>
  <c r="R58" i="4" s="1"/>
  <c r="S58" i="4" s="1"/>
  <c r="Q57" i="4"/>
  <c r="P57" i="4"/>
  <c r="M57" i="4"/>
  <c r="R57" i="4" s="1"/>
  <c r="S57" i="4" s="1"/>
  <c r="Q56" i="4"/>
  <c r="P56" i="4"/>
  <c r="E57" i="4"/>
  <c r="H57" i="4"/>
  <c r="E58" i="4"/>
  <c r="H58" i="4"/>
  <c r="E59" i="4"/>
  <c r="H59" i="4"/>
  <c r="E56" i="4"/>
  <c r="H56" i="4"/>
  <c r="R59" i="4" l="1"/>
  <c r="S59" i="4" s="1"/>
  <c r="Z57" i="4"/>
  <c r="AA57" i="4" s="1"/>
  <c r="R56" i="4"/>
  <c r="S56" i="4" s="1"/>
  <c r="J58" i="4"/>
  <c r="K58" i="4" s="1"/>
  <c r="J57" i="4"/>
  <c r="K57" i="4" s="1"/>
  <c r="J59" i="4"/>
  <c r="K59" i="4" s="1"/>
  <c r="J56" i="4"/>
  <c r="K56" i="4" s="1"/>
  <c r="D22" i="5" l="1"/>
  <c r="E22" i="5"/>
  <c r="F22" i="5"/>
  <c r="F73" i="1"/>
  <c r="E73" i="1"/>
  <c r="D73" i="1"/>
  <c r="F13" i="1"/>
  <c r="E13" i="1"/>
  <c r="D13" i="1"/>
  <c r="F91" i="1"/>
  <c r="E91" i="1"/>
  <c r="D91" i="1"/>
  <c r="L54" i="4"/>
  <c r="D41" i="3"/>
  <c r="E41" i="3"/>
  <c r="C41" i="3"/>
  <c r="B2" i="3"/>
  <c r="B2" i="1"/>
  <c r="E35" i="3" l="1"/>
  <c r="D35" i="3"/>
  <c r="C35" i="3"/>
  <c r="E23" i="3"/>
  <c r="D23" i="3"/>
  <c r="C23" i="3"/>
  <c r="E30" i="3"/>
  <c r="D30" i="3"/>
  <c r="C30" i="3"/>
  <c r="D51" i="1"/>
  <c r="C28" i="3" s="1"/>
  <c r="D61" i="1"/>
  <c r="C29" i="3" s="1"/>
  <c r="E61" i="1"/>
  <c r="D29" i="3" s="1"/>
  <c r="F61" i="1"/>
  <c r="E29" i="3" s="1"/>
  <c r="E51" i="1"/>
  <c r="D28" i="3" s="1"/>
  <c r="F51" i="1"/>
  <c r="E28" i="3" s="1"/>
  <c r="X61" i="4"/>
  <c r="P61" i="4"/>
  <c r="F88" i="1"/>
  <c r="F82" i="1"/>
  <c r="F77" i="1"/>
  <c r="F65" i="1"/>
  <c r="F55" i="1"/>
  <c r="F29" i="1"/>
  <c r="F21" i="1"/>
  <c r="E88" i="1"/>
  <c r="E82" i="1"/>
  <c r="E77" i="1"/>
  <c r="E65" i="1"/>
  <c r="E55" i="1"/>
  <c r="E21" i="1"/>
  <c r="D88" i="1"/>
  <c r="D82" i="1"/>
  <c r="D77" i="1"/>
  <c r="D65" i="1"/>
  <c r="D55" i="1"/>
  <c r="D29" i="1"/>
  <c r="D21" i="1"/>
  <c r="F35" i="1"/>
  <c r="E35" i="1"/>
  <c r="D35" i="1"/>
  <c r="S47" i="4"/>
  <c r="T47" i="4" s="1"/>
  <c r="S46" i="4"/>
  <c r="T46" i="4" s="1"/>
  <c r="S45" i="4"/>
  <c r="T45" i="4" s="1"/>
  <c r="S44" i="4"/>
  <c r="T44" i="4" s="1"/>
  <c r="S43" i="4"/>
  <c r="T43" i="4" s="1"/>
  <c r="S42" i="4"/>
  <c r="T42" i="4" s="1"/>
  <c r="S41" i="4"/>
  <c r="T41" i="4" s="1"/>
  <c r="S40" i="4"/>
  <c r="T40" i="4" s="1"/>
  <c r="S39" i="4"/>
  <c r="T39" i="4" s="1"/>
  <c r="S38" i="4"/>
  <c r="T38" i="4" s="1"/>
  <c r="N47" i="4"/>
  <c r="O47" i="4" s="1"/>
  <c r="N46" i="4"/>
  <c r="O46" i="4" s="1"/>
  <c r="N45" i="4"/>
  <c r="O45" i="4" s="1"/>
  <c r="N44" i="4"/>
  <c r="O44" i="4" s="1"/>
  <c r="N43" i="4"/>
  <c r="O43" i="4" s="1"/>
  <c r="N42" i="4"/>
  <c r="O42" i="4" s="1"/>
  <c r="N41" i="4"/>
  <c r="O41" i="4" s="1"/>
  <c r="N40" i="4"/>
  <c r="O40" i="4" s="1"/>
  <c r="N39" i="4"/>
  <c r="O39" i="4" s="1"/>
  <c r="N38" i="4"/>
  <c r="O38" i="4" s="1"/>
  <c r="R19" i="4"/>
  <c r="L19" i="4"/>
  <c r="G19" i="4"/>
  <c r="J12" i="4"/>
  <c r="P12" i="4"/>
  <c r="J24" i="4"/>
  <c r="S17" i="4"/>
  <c r="T17" i="4" s="1"/>
  <c r="S16" i="4"/>
  <c r="T16" i="4" s="1"/>
  <c r="S15" i="4"/>
  <c r="T15" i="4" s="1"/>
  <c r="S14" i="4"/>
  <c r="T14" i="4" s="1"/>
  <c r="N17" i="4"/>
  <c r="O17" i="4" s="1"/>
  <c r="N16" i="4"/>
  <c r="O16" i="4" s="1"/>
  <c r="N15" i="4"/>
  <c r="O15" i="4" s="1"/>
  <c r="N14" i="4"/>
  <c r="O14" i="4" s="1"/>
  <c r="H14" i="4"/>
  <c r="I14" i="4" s="1"/>
  <c r="T54" i="4"/>
  <c r="P36" i="4"/>
  <c r="P24" i="4"/>
  <c r="J36" i="4"/>
  <c r="D54" i="4"/>
  <c r="D36" i="4"/>
  <c r="D24" i="4"/>
  <c r="D12" i="4"/>
  <c r="H17" i="4"/>
  <c r="I17" i="4" s="1"/>
  <c r="H16" i="4"/>
  <c r="I16" i="4" s="1"/>
  <c r="H15" i="4"/>
  <c r="I15" i="4" s="1"/>
  <c r="H61" i="4"/>
  <c r="R49" i="4"/>
  <c r="L49" i="4"/>
  <c r="G49" i="4"/>
  <c r="H39" i="4"/>
  <c r="I39" i="4" s="1"/>
  <c r="H40" i="4"/>
  <c r="I40" i="4" s="1"/>
  <c r="H41" i="4"/>
  <c r="I41" i="4" s="1"/>
  <c r="H42" i="4"/>
  <c r="I42" i="4" s="1"/>
  <c r="H43" i="4"/>
  <c r="I43" i="4" s="1"/>
  <c r="H44" i="4"/>
  <c r="I44" i="4" s="1"/>
  <c r="H47" i="4"/>
  <c r="I47" i="4" s="1"/>
  <c r="H46" i="4"/>
  <c r="I46" i="4" s="1"/>
  <c r="H45" i="4"/>
  <c r="I45" i="4" s="1"/>
  <c r="H38" i="4"/>
  <c r="I38" i="4" s="1"/>
  <c r="R31" i="4"/>
  <c r="L31" i="4"/>
  <c r="G31" i="4"/>
  <c r="S29" i="4"/>
  <c r="T29" i="4" s="1"/>
  <c r="S28" i="4"/>
  <c r="T28" i="4" s="1"/>
  <c r="S27" i="4"/>
  <c r="T27" i="4" s="1"/>
  <c r="S26" i="4"/>
  <c r="T26" i="4" s="1"/>
  <c r="N29" i="4"/>
  <c r="O29" i="4" s="1"/>
  <c r="N28" i="4"/>
  <c r="O28" i="4" s="1"/>
  <c r="N27" i="4"/>
  <c r="O27" i="4" s="1"/>
  <c r="N26" i="4"/>
  <c r="O26" i="4" s="1"/>
  <c r="H27" i="4"/>
  <c r="I27" i="4" s="1"/>
  <c r="H28" i="4"/>
  <c r="I28" i="4" s="1"/>
  <c r="H29" i="4"/>
  <c r="I29" i="4" s="1"/>
  <c r="H26" i="4"/>
  <c r="I26" i="4" s="1"/>
  <c r="B2" i="4"/>
  <c r="N19" i="4" l="1"/>
  <c r="E14" i="1" s="1"/>
  <c r="H19" i="4"/>
  <c r="D14" i="1" s="1"/>
  <c r="I19" i="4"/>
  <c r="D22" i="1" s="1"/>
  <c r="I61" i="4"/>
  <c r="D30" i="1" s="1"/>
  <c r="D31" i="1" s="1"/>
  <c r="O19" i="4"/>
  <c r="E22" i="1" s="1"/>
  <c r="T19" i="4"/>
  <c r="F22" i="1" s="1"/>
  <c r="S19" i="4"/>
  <c r="F14" i="1" s="1"/>
  <c r="S61" i="4"/>
  <c r="E25" i="1" s="1"/>
  <c r="AA61" i="4"/>
  <c r="F25" i="1" s="1"/>
  <c r="Q61" i="4"/>
  <c r="E30" i="1" s="1"/>
  <c r="E31" i="1" s="1"/>
  <c r="Y61" i="4"/>
  <c r="F30" i="1" s="1"/>
  <c r="F31" i="1" s="1"/>
  <c r="R61" i="4"/>
  <c r="E17" i="1" s="1"/>
  <c r="Z61" i="4"/>
  <c r="F17" i="1" s="1"/>
  <c r="N49" i="4"/>
  <c r="E16" i="1" s="1"/>
  <c r="H49" i="4"/>
  <c r="D16" i="1" s="1"/>
  <c r="S49" i="4"/>
  <c r="F16" i="1" s="1"/>
  <c r="S31" i="4"/>
  <c r="F15" i="1" s="1"/>
  <c r="H31" i="4"/>
  <c r="D15" i="1" s="1"/>
  <c r="I31" i="4"/>
  <c r="O31" i="4"/>
  <c r="T31" i="4"/>
  <c r="N31" i="4"/>
  <c r="E15" i="1" s="1"/>
  <c r="C24" i="3" l="1"/>
  <c r="E27" i="3"/>
  <c r="E24" i="3"/>
  <c r="D27" i="3"/>
  <c r="D24" i="3"/>
  <c r="E18" i="1"/>
  <c r="F18" i="1"/>
  <c r="K61" i="4"/>
  <c r="D25" i="1" s="1"/>
  <c r="J61" i="4"/>
  <c r="D17" i="1" s="1"/>
  <c r="T49" i="4"/>
  <c r="F24" i="1" s="1"/>
  <c r="E26" i="3" s="1"/>
  <c r="I49" i="4"/>
  <c r="D24" i="1" s="1"/>
  <c r="C26" i="3" s="1"/>
  <c r="O49" i="4"/>
  <c r="E24" i="1" s="1"/>
  <c r="D26" i="3" s="1"/>
  <c r="F23" i="1"/>
  <c r="E25" i="3" s="1"/>
  <c r="D23" i="1"/>
  <c r="C25" i="3" s="1"/>
  <c r="E23" i="1"/>
  <c r="D25" i="3" s="1"/>
  <c r="D18" i="1" l="1"/>
  <c r="C27" i="3"/>
  <c r="E26" i="1"/>
  <c r="F26" i="1"/>
  <c r="F78" i="1" s="1"/>
  <c r="D26" i="1"/>
  <c r="D78" i="1" l="1"/>
  <c r="D83" i="1" s="1"/>
  <c r="C31" i="3" s="1"/>
  <c r="F83" i="1"/>
  <c r="E31" i="3" s="1"/>
  <c r="E78" i="1"/>
  <c r="D89" i="1" l="1"/>
  <c r="D92" i="1" s="1"/>
  <c r="C32" i="3" s="1"/>
  <c r="F89" i="1"/>
  <c r="F92" i="1" s="1"/>
  <c r="E32" i="3" s="1"/>
  <c r="E83" i="1"/>
  <c r="D31" i="3" s="1"/>
  <c r="E42" i="3" l="1"/>
  <c r="E44" i="3" s="1"/>
  <c r="E46" i="3" s="1"/>
  <c r="E89" i="1"/>
  <c r="C42" i="3"/>
  <c r="C44" i="3" l="1"/>
  <c r="C46" i="3" s="1"/>
  <c r="E92" i="1"/>
  <c r="H92" i="1" l="1"/>
  <c r="I92" i="1" s="1"/>
  <c r="D32" i="3"/>
  <c r="D42" i="3" s="1"/>
  <c r="D44" i="3" s="1"/>
  <c r="D46" i="3" s="1"/>
  <c r="F32" i="3" l="1"/>
  <c r="G32" i="3" s="1"/>
</calcChain>
</file>

<file path=xl/sharedStrings.xml><?xml version="1.0" encoding="utf-8"?>
<sst xmlns="http://schemas.openxmlformats.org/spreadsheetml/2006/main" count="288" uniqueCount="146">
  <si>
    <t>Campus Sustainability Fund - Annual Grant Funding Request - Instructions &amp; Guidelines</t>
  </si>
  <si>
    <r>
      <rPr>
        <b/>
        <u/>
        <sz val="11"/>
        <color theme="1"/>
        <rFont val="Calibri"/>
        <family val="2"/>
        <scheme val="major"/>
      </rPr>
      <t>Instructions:</t>
    </r>
    <r>
      <rPr>
        <sz val="11"/>
        <color theme="1"/>
        <rFont val="Calibri"/>
        <family val="2"/>
        <scheme val="major"/>
      </rPr>
      <t xml:space="preserve"> This budget template should be filled out as part of any </t>
    </r>
    <r>
      <rPr>
        <b/>
        <sz val="11"/>
        <color theme="1"/>
        <rFont val="Calibri"/>
        <family val="2"/>
        <scheme val="major"/>
      </rPr>
      <t xml:space="preserve">Annual Grant </t>
    </r>
    <r>
      <rPr>
        <sz val="11"/>
        <color theme="1"/>
        <rFont val="Calibri"/>
        <family val="2"/>
        <scheme val="major"/>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b/>
        <sz val="11"/>
        <color theme="1"/>
        <rFont val="Calibri"/>
        <family val="2"/>
        <scheme val="major"/>
      </rPr>
      <t>Spring 2022</t>
    </r>
    <r>
      <rPr>
        <sz val="11"/>
        <color theme="1"/>
        <rFont val="Calibri"/>
        <family val="2"/>
        <scheme val="major"/>
      </rPr>
      <t xml:space="preserve"> funding cycle, due by or before </t>
    </r>
    <r>
      <rPr>
        <b/>
        <sz val="11"/>
        <color theme="1"/>
        <rFont val="Calibri"/>
        <family val="2"/>
        <scheme val="major"/>
      </rPr>
      <t>March 31, 2022</t>
    </r>
    <r>
      <rPr>
        <sz val="11"/>
        <color theme="1"/>
        <rFont val="Calibri"/>
        <family val="2"/>
        <scheme val="major"/>
      </rPr>
      <t xml:space="preserve">. 
This budget template is broken into three parts, each requiring applicants to input information before this budget template may be submitted as part of their application. Please read the instructions and guidelines on each individual sheet carefully. </t>
    </r>
    <r>
      <rPr>
        <b/>
        <sz val="11"/>
        <color theme="1"/>
        <rFont val="Calibri"/>
        <family val="2"/>
        <scheme val="major"/>
      </rPr>
      <t xml:space="preserve">Additional information and definitions for each sheet can be found in the Additional Info &amp; Definitions sheet.
Applicants should populate all of the sky blue cells on each sheet and mind the pop-up notes throughout the sheet, providing any notes they feel will help bolster their overall proposal and/or that tie back to their written application. </t>
    </r>
    <r>
      <rPr>
        <sz val="11"/>
        <color theme="1"/>
        <rFont val="Calibri"/>
        <family val="2"/>
        <scheme val="major"/>
      </rPr>
      <t xml:space="preserve">Applicants do not have to provide notes if they do not feel that they are necessary. Note that applicants will </t>
    </r>
    <r>
      <rPr>
        <b/>
        <u/>
        <sz val="11"/>
        <color theme="1"/>
        <rFont val="Calibri"/>
        <family val="2"/>
        <scheme val="major"/>
      </rPr>
      <t>not</t>
    </r>
    <r>
      <rPr>
        <sz val="11"/>
        <color theme="1"/>
        <rFont val="Calibri"/>
        <family val="2"/>
        <scheme val="major"/>
      </rPr>
      <t xml:space="preserve"> be able to edit any cells beyond those that are sky blue. 
Improperly completing this template may result in your application being deemed "incomplete" and ineligible for review. 
</t>
    </r>
    <r>
      <rPr>
        <b/>
        <sz val="11"/>
        <color theme="1"/>
        <rFont val="Calibri"/>
        <family val="2"/>
        <scheme val="major"/>
      </rPr>
      <t xml:space="preserve">Please save and submit this file with the following naming format: Project Name_Spring 2022 Annual Grant Application.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</si>
  <si>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r>
      <rPr>
        <b/>
        <u/>
        <sz val="11"/>
        <color theme="1"/>
        <rFont val="Calibri"/>
        <family val="2"/>
        <scheme val="minor"/>
      </rPr>
      <t>Instructions</t>
    </r>
    <r>
      <rPr>
        <sz val="11"/>
        <color theme="1"/>
        <rFont val="Calibri"/>
        <family val="2"/>
        <scheme val="minor"/>
      </rPr>
      <t xml:space="preserve">: This sheet serves to summarize all personnel expenditures associated with your project. All information on this sheet is automatically pulled to the Project Information Summary and Annual Grant Operating Budget sheets. </t>
    </r>
    <r>
      <rPr>
        <b/>
        <sz val="11"/>
        <color theme="1"/>
        <rFont val="Calibri"/>
        <family val="2"/>
        <scheme val="minor"/>
      </rPr>
      <t>Additional information and definitions, including minimum wage increases, the difference between Full Benefit Employees and Ancillary Employees, graduate assistantships, and more can be found in the Additional Info &amp; Definitions sheet.</t>
    </r>
  </si>
  <si>
    <t xml:space="preserve">If you have no personnel to include as part of your project, please continue to the Annual Grant Operating Budget sheet. </t>
  </si>
  <si>
    <t xml:space="preserve">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 You do not have to provide notes if you do not feel that they are necessary.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</si>
  <si>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inor"/>
      </rPr>
      <t>emilyhaworth@arizona.edu</t>
    </r>
    <r>
      <rPr>
        <sz val="11"/>
        <color theme="1"/>
        <rFont val="Calibri"/>
        <family val="2"/>
        <scheme val="minor"/>
      </rPr>
      <t>.</t>
    </r>
  </si>
  <si>
    <t>Full Benefit Employees (Staff &amp; Faculty)</t>
  </si>
  <si>
    <t>Employee Number</t>
  </si>
  <si>
    <t>Employee Working Title</t>
  </si>
  <si>
    <t>Funding Request Amount(s)</t>
  </si>
  <si>
    <t>Notes</t>
  </si>
  <si>
    <t>Hourly Rate</t>
  </si>
  <si>
    <t>Hours Per Week</t>
  </si>
  <si>
    <t>Number of Weeks</t>
  </si>
  <si>
    <t>Total Wages</t>
  </si>
  <si>
    <t>Total ERE</t>
  </si>
  <si>
    <t>Employee #1</t>
  </si>
  <si>
    <t>Commissioning and Analytics Specialist</t>
  </si>
  <si>
    <t>Employee #2</t>
  </si>
  <si>
    <t>Employee #3</t>
  </si>
  <si>
    <t>Employee #4</t>
  </si>
  <si>
    <t xml:space="preserve">Total Personnel/ERE     </t>
  </si>
  <si>
    <t>Ancillary Employees</t>
  </si>
  <si>
    <t>Student Employees</t>
  </si>
  <si>
    <t>Student Employee #1</t>
  </si>
  <si>
    <t>Student Employee #2</t>
  </si>
  <si>
    <t>Student Employee #3</t>
  </si>
  <si>
    <t>Student Employee #4</t>
  </si>
  <si>
    <t>Student Employee #5</t>
  </si>
  <si>
    <t>Student Employee #6</t>
  </si>
  <si>
    <t>Student Employee #7</t>
  </si>
  <si>
    <t>Student Employee #8</t>
  </si>
  <si>
    <t>Student Employee #9</t>
  </si>
  <si>
    <t>Student Employee #10</t>
  </si>
  <si>
    <t>Graduate Assistants</t>
  </si>
  <si>
    <t>Graduate Assistant Number</t>
  </si>
  <si>
    <t>Graduate Assistant Working Title</t>
  </si>
  <si>
    <t>Stipend Rate</t>
  </si>
  <si>
    <t>Hourly Stipend Rate</t>
  </si>
  <si>
    <t>Appointment Period</t>
  </si>
  <si>
    <t>Appointment Weeks</t>
  </si>
  <si>
    <t>Tuition Remission</t>
  </si>
  <si>
    <t>Total Stipend</t>
  </si>
  <si>
    <t>Graduate Assistant #1</t>
  </si>
  <si>
    <t>Full Fiscal Year</t>
  </si>
  <si>
    <t>Graduate Assistant #2</t>
  </si>
  <si>
    <t>Fall Only Fiscal</t>
  </si>
  <si>
    <t>Graduate Assistant #3</t>
  </si>
  <si>
    <t>Spring Only Fiscal</t>
  </si>
  <si>
    <t>Graduate Assistant #4</t>
  </si>
  <si>
    <t>Full Academic Year</t>
  </si>
  <si>
    <t>Fall Only Semester</t>
  </si>
  <si>
    <t xml:space="preserve">Total Personnel/ERE/Tuition Remission     </t>
  </si>
  <si>
    <t>Spring Only Semester</t>
  </si>
  <si>
    <r>
      <rPr>
        <b/>
        <u/>
        <sz val="11"/>
        <color theme="1"/>
        <rFont val="Calibri"/>
        <family val="2"/>
        <scheme val="minor"/>
      </rPr>
      <t>Instructions</t>
    </r>
    <r>
      <rPr>
        <sz val="11"/>
        <color theme="1"/>
        <rFont val="Calibri"/>
        <family val="2"/>
        <scheme val="minor"/>
      </rPr>
      <t xml:space="preserve">: This sheet serves as a deeper summary of your proposed project's operating budget. </t>
    </r>
    <r>
      <rPr>
        <b/>
        <sz val="11"/>
        <color theme="1"/>
        <rFont val="Calibri"/>
        <family val="2"/>
        <scheme val="minor"/>
      </rPr>
      <t>Additional information and definitions, including what fiscal years, capital equipment, and administrative service charge all are and more can be found in the Additional Info &amp; Definitions sheet.</t>
    </r>
  </si>
  <si>
    <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b/>
        <sz val="11"/>
        <color theme="1"/>
        <rFont val="Calibri"/>
        <family val="2"/>
        <scheme val="minor"/>
      </rPr>
      <t>plant based options whenever possible</t>
    </r>
    <r>
      <rPr>
        <sz val="11"/>
        <color theme="1"/>
        <rFont val="Calibri"/>
        <family val="2"/>
        <scheme val="minor"/>
      </rPr>
      <t xml:space="preserve"> to limit the greenhouse gas footprint of the project. Please keep this in mind when constructing your budget. </t>
    </r>
  </si>
  <si>
    <t>You only need to include Fiscal Year 2024 and 2025 if you are applying for multi-year funding. As a reminder, all funding for Annual Grants is attached to the University of Arizona's fiscal year schedule with approved funding dispersed in July or August of the applicable year and must be spent by June 30 of that same fiscal year. Spending not used within the approved fiscal year must be returned to the Campus Sustainability Fund and spending outside of the approved time period will require repayment to the CSF. Approved multi-year funding will not roll over from one year to the next without approval from the CSF Committee</t>
  </si>
  <si>
    <t xml:space="preserve">Note that both administrative service charge and the total annual grant funding request are rounded up to the nearest $10 and $100, respectively, to keep figures cleaner.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</si>
  <si>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</si>
  <si>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</si>
  <si>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</si>
  <si>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</si>
  <si>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</si>
  <si>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</si>
  <si>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</si>
  <si>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</si>
  <si>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</si>
  <si>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</si>
  <si>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</si>
  <si>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</si>
  <si>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</si>
  <si>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</si>
  <si>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</si>
  <si>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</si>
  <si>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</si>
  <si>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Fiscal Year 2024</t>
  </si>
  <si>
    <t xml:space="preserve">Graduate Assistant Tuition Remission </t>
  </si>
  <si>
    <t>Total Tuition Remission</t>
  </si>
  <si>
    <t>Supplies &amp; Related Operations</t>
  </si>
  <si>
    <t>Category (Object Codes 3000-5935)</t>
  </si>
  <si>
    <t>Supplies/Operations Expenses</t>
  </si>
  <si>
    <t>Initial tools/equipment</t>
  </si>
  <si>
    <t>Costs for ongoing training and equipment that may exceed grant amount will be borne by requesting department.</t>
  </si>
  <si>
    <t>Ongoing Professional Development and Training</t>
  </si>
  <si>
    <t xml:space="preserve">Total Supplies &amp; Related Operations     </t>
  </si>
  <si>
    <t>Capital Equipment</t>
  </si>
  <si>
    <t>Category  (Object Codes 6000-6342)</t>
  </si>
  <si>
    <t xml:space="preserve">Total Capital Equipment     </t>
  </si>
  <si>
    <t>Travel</t>
  </si>
  <si>
    <t>Category (Object Codes 7000-7980)</t>
  </si>
  <si>
    <t>Air Travel</t>
  </si>
  <si>
    <t>Ground Travel</t>
  </si>
  <si>
    <t>Hotels</t>
  </si>
  <si>
    <t>Other Travel</t>
  </si>
  <si>
    <t xml:space="preserve">Total Travel     </t>
  </si>
  <si>
    <t>Subtotal Annual Grant Funding Request</t>
  </si>
  <si>
    <t>Funding Request Amount</t>
  </si>
  <si>
    <t xml:space="preserve">Subtotal All Expenses     </t>
  </si>
  <si>
    <t>Administrative Service Charge</t>
  </si>
  <si>
    <t>Administrative Service Charge (2%)</t>
  </si>
  <si>
    <t>Total Annual Grant Funding Request</t>
  </si>
  <si>
    <t xml:space="preserve">Total Annual Grant Funding Request     </t>
  </si>
  <si>
    <t xml:space="preserve">Rounded Annual Grant Funding Request     </t>
  </si>
  <si>
    <r>
      <rPr>
        <b/>
        <u/>
        <sz val="11"/>
        <color theme="1"/>
        <rFont val="Calibri"/>
        <family val="2"/>
        <scheme val="major"/>
      </rPr>
      <t>Instructions:</t>
    </r>
    <r>
      <rPr>
        <sz val="11"/>
        <color theme="1"/>
        <rFont val="Calibri"/>
        <family val="2"/>
        <scheme val="major"/>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"Annual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In-kind support should not be included.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</si>
  <si>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t>Project Information Summary</t>
  </si>
  <si>
    <t>Project Name</t>
  </si>
  <si>
    <t>Commissioning &amp; Analytics Specialist Position</t>
  </si>
  <si>
    <t>Department Name</t>
  </si>
  <si>
    <t>Facilities Management - Utilities</t>
  </si>
  <si>
    <t>Department Number</t>
  </si>
  <si>
    <t>KFS Account Number</t>
  </si>
  <si>
    <t xml:space="preserve">This will be determined if funding is approved. </t>
  </si>
  <si>
    <t>Subaccount Number</t>
  </si>
  <si>
    <t>Project Code</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</si>
  <si>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</si>
  <si>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</si>
  <si>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</si>
  <si>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</si>
  <si>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</si>
  <si>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</si>
  <si>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</si>
  <si>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</si>
  <si>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</si>
  <si>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</si>
  <si>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</si>
  <si>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Additional Funding Sources Summary</t>
  </si>
  <si>
    <t>Additional Funding Source(s)</t>
  </si>
  <si>
    <t>Departmental Funding</t>
  </si>
  <si>
    <t xml:space="preserve">Total Additional Funding Sources     </t>
  </si>
  <si>
    <t xml:space="preserve">Total Project Funding Across All Sources     </t>
  </si>
  <si>
    <t xml:space="preserve">Percent of Project Funded by the CSF     </t>
  </si>
  <si>
    <t>Campus Sustainability Fund - Annual Grant Funding Request - Additional Information &amp; Definitions</t>
  </si>
  <si>
    <t xml:space="preserve">   Annual Grant Personnel Summary Information &amp; Definitions:</t>
  </si>
  <si>
    <r>
      <t xml:space="preserve">     * Full Benefit vs. Ancillary Employees: </t>
    </r>
    <r>
      <rPr>
        <sz val="11"/>
        <color theme="1"/>
        <rFont val="Calibri"/>
        <family val="2"/>
        <scheme val="major"/>
      </rPr>
      <t xml:space="preserve">Full benefit employees typically work 20-40+ hours per week and are therefore afforded full benefits, resulting in a higher ERE rate. Ancillary employees typically work under 20 hours per week and are therefore not afforded the same benefits as full benefit employees. Applicants should work with their department's business office and/or human resources office to determine whether a proposed position should be classified as full benefit or ancillary. </t>
    </r>
  </si>
  <si>
    <r>
      <t xml:space="preserve">     * University Career Architecture Project: </t>
    </r>
    <r>
      <rPr>
        <sz val="11"/>
        <color theme="1"/>
        <rFont val="Calibri"/>
        <family val="2"/>
        <scheme val="major"/>
      </rPr>
      <t>Please ensure that proposed Hourly Rates for Full Benefit and Ancillary Employees are in line with the University Career Architecture Project's (UCAP) compensation guidelines (</t>
    </r>
    <r>
      <rPr>
        <sz val="11"/>
        <color rgb="FF0070C0"/>
        <rFont val="Calibri"/>
        <family val="2"/>
        <scheme val="major"/>
      </rPr>
      <t>https://hr.arizona.edu/supervisors/compensation</t>
    </r>
    <r>
      <rPr>
        <sz val="11"/>
        <color theme="1"/>
        <rFont val="Calibri"/>
        <family val="2"/>
        <scheme val="major"/>
      </rPr>
      <t xml:space="preserve">). Applicants should work with their department's business office and/or human resources office to determine accurate compensation rate(s). </t>
    </r>
  </si>
  <si>
    <r>
      <t xml:space="preserve">     * Minimum Wage: </t>
    </r>
    <r>
      <rPr>
        <sz val="11"/>
        <color theme="1"/>
        <rFont val="Calibri"/>
        <family val="2"/>
        <scheme val="major"/>
      </rPr>
      <t>Please ensure that all Hourly Rates meet the prevailing minimum wage. The State minimum wage for 2022 is $12.80 per hour. Voters within the City of Tucson also recently approved a $15 minimum wage, which the Campus Sustainability Fund requests all proposals take into account (</t>
    </r>
    <r>
      <rPr>
        <b/>
        <sz val="11"/>
        <color theme="1"/>
        <rFont val="Calibri"/>
        <family val="2"/>
        <scheme val="major"/>
      </rPr>
      <t>including those projects that might take place outside of the City of Tucson</t>
    </r>
    <r>
      <rPr>
        <sz val="11"/>
        <color theme="1"/>
        <rFont val="Calibri"/>
        <family val="2"/>
        <scheme val="major"/>
      </rPr>
      <t>). The City of Tucson minimum wage will rise to $13.00 per hour on April 1, 2022, $13.50 per hour on January 1, 2023, $14.25 on January 1, 2024, $15.00 per hour on January 1, 2025, and will then rise with the rate of inflation, rounded to the nearest $0.05 every January thereafter.</t>
    </r>
  </si>
  <si>
    <r>
      <rPr>
        <b/>
        <sz val="11"/>
        <color theme="1"/>
        <rFont val="Calibri"/>
        <family val="2"/>
        <scheme val="major"/>
      </rPr>
      <t xml:space="preserve">     * Student Stipends:</t>
    </r>
    <r>
      <rPr>
        <sz val="11"/>
        <color theme="1"/>
        <rFont val="Calibri"/>
        <family val="2"/>
        <scheme val="major"/>
      </rPr>
      <t xml:space="preserve"> The CSF does not fund student stipends for undergraduate students and instead strongly supports paying students at least the minimum wage as an hourly employee. Applicants may pay more than the current minimum wage if they feel it is appropriate. </t>
    </r>
  </si>
  <si>
    <r>
      <t xml:space="preserve">     </t>
    </r>
    <r>
      <rPr>
        <b/>
        <i/>
        <sz val="11"/>
        <color theme="1"/>
        <rFont val="Calibri"/>
        <family val="2"/>
        <scheme val="major"/>
      </rPr>
      <t xml:space="preserve">* Employee Related Expenses (ERE): </t>
    </r>
    <r>
      <rPr>
        <sz val="11"/>
        <color theme="1"/>
        <rFont val="Calibri"/>
        <family val="2"/>
        <scheme val="major"/>
      </rPr>
      <t>The University of Arizona is committed to providing employees with important benefits such as health insurance, retirement plans, worker’s compensation, liability insurance, and more. These benefits are called employee related expenses or ERE. These change from year to year, but for multi-year proposals, the CSF will use the current fiscal year's rates for all years. For Fiscal Years 2023-2025, (</t>
    </r>
    <r>
      <rPr>
        <sz val="11"/>
        <color rgb="FF0070C0"/>
        <rFont val="Calibri"/>
        <family val="2"/>
        <scheme val="major"/>
      </rPr>
      <t>https://www.fso.arizona.edu/news/financial-management/2021/01/07</t>
    </r>
    <r>
      <rPr>
        <sz val="11"/>
        <color theme="1"/>
        <rFont val="Calibri"/>
        <family val="2"/>
        <scheme val="major"/>
      </rPr>
      <t xml:space="preserve">), these rates are as follows and are automatically used in the Annual Grant Personnel Summary Sheet. 
</t>
    </r>
    <r>
      <rPr>
        <b/>
        <sz val="11"/>
        <color theme="1"/>
        <rFont val="Calibri"/>
        <family val="2"/>
        <scheme val="major"/>
      </rPr>
      <t xml:space="preserve">     NOTE: ERE Rates for Fiscal Year 2023, Fiscal Year 2024, and Fiscal Year 2025 are not finalized and may be subject to change. These rates should only be used here for planning purposes. </t>
    </r>
  </si>
  <si>
    <t>Fiscal Year 2023</t>
  </si>
  <si>
    <t>Fiscal Year 2025</t>
  </si>
  <si>
    <r>
      <t xml:space="preserve">     </t>
    </r>
    <r>
      <rPr>
        <b/>
        <i/>
        <sz val="11"/>
        <color theme="1"/>
        <rFont val="Calibri"/>
        <family val="2"/>
        <scheme val="major"/>
      </rPr>
      <t xml:space="preserve">* Graduate Assistants: </t>
    </r>
    <r>
      <rPr>
        <sz val="11"/>
        <color theme="1"/>
        <rFont val="Calibri"/>
        <family val="2"/>
        <scheme val="major"/>
      </rPr>
      <t xml:space="preserve">Graduate Assistantships may only be filled by graduate students enrolled in a graduate degree seeking program. Note that graduate students may also fill regular student employee positions, alongside undergraduate students. These positions are distinct from Graduate Assistantships (see Workload Policy 1 </t>
    </r>
    <r>
      <rPr>
        <sz val="11"/>
        <color rgb="FF0070C0"/>
        <rFont val="Calibri"/>
        <family val="2"/>
        <scheme val="major"/>
      </rPr>
      <t>https://grad.arizona.edu/funding/ga/graduate-assistant-and-associate-workload-policy</t>
    </r>
    <r>
      <rPr>
        <sz val="11"/>
        <color theme="1"/>
        <rFont val="Calibri"/>
        <family val="2"/>
        <scheme val="major"/>
      </rPr>
      <t>). Graduate Assistants (GAs) may work four possible full time equivalents (FTEs). 0.25 FTE (10 hours per week), 0.33 FTE (13.2 hours per week), 0.5 FTE (20 hours per week), or 0.66 FTE (26.4 hours per week). International students are limited to 0.50 FTE or less due to visa requirements. GAs may also be appointed for one of six different appointment periods provided by the Graduate College (</t>
    </r>
    <r>
      <rPr>
        <sz val="11"/>
        <color rgb="FF0070C0"/>
        <rFont val="Calibri"/>
        <family val="2"/>
        <scheme val="major"/>
      </rPr>
      <t>https://grad.arizona.edu/funding/ga/appointment-periods-and-fte-information</t>
    </r>
    <r>
      <rPr>
        <sz val="11"/>
        <color theme="1"/>
        <rFont val="Calibri"/>
        <family val="2"/>
        <scheme val="major"/>
      </rPr>
      <t>). 
GAs who are appointed during the Fall and/or Spring academic semesters are also eligible for tuition remission, reducing the tuition amount that a GA is charged (</t>
    </r>
    <r>
      <rPr>
        <sz val="11"/>
        <color rgb="FF0070C0"/>
        <rFont val="Calibri"/>
        <family val="2"/>
        <scheme val="major"/>
      </rPr>
      <t>https://grad.arizona.edu/funding/ga/benefits-appointment</t>
    </r>
    <r>
      <rPr>
        <sz val="11"/>
        <color theme="1"/>
        <rFont val="Calibri"/>
        <family val="2"/>
        <scheme val="major"/>
      </rPr>
      <t xml:space="preserve">). Tuition remission is dependent on FTE, enrollment, and their appointment period. If a GA is appointed to an FTE of less than 0.5, they will receive tuition remission of 50%. If a GA is appointed to an FTE of 0.5 or more, they will receive tuition remission of 100%. Tuition remission applies only to base graduate tuition.
All of these variables are taken into account and automatically calculated, provided Stipend Rate, Hours Per Week, and Appointment Period. 
</t>
    </r>
    <r>
      <rPr>
        <b/>
        <sz val="11"/>
        <color theme="1"/>
        <rFont val="Calibri"/>
        <family val="2"/>
        <scheme val="major"/>
      </rPr>
      <t xml:space="preserve">     NOTE: Graduate Base Tuition Rates for Fiscal Year 2023, Fiscal Year 2024, and Fiscal Year 2025 are not finalized and may be subject to change. These rates should only be used here for planning purposes. </t>
    </r>
  </si>
  <si>
    <t xml:space="preserve">Graduate Base Tuition Rate </t>
  </si>
  <si>
    <t xml:space="preserve">   Annual Grant Operating Budget Information &amp; Definitions:</t>
  </si>
  <si>
    <r>
      <rPr>
        <sz val="11"/>
        <color theme="1"/>
        <rFont val="Calibri"/>
        <family val="2"/>
        <scheme val="major"/>
      </rPr>
      <t xml:space="preserve">     </t>
    </r>
    <r>
      <rPr>
        <b/>
        <i/>
        <sz val="11"/>
        <color theme="1"/>
        <rFont val="Calibri"/>
        <family val="2"/>
        <scheme val="major"/>
      </rPr>
      <t>* Fiscal Year</t>
    </r>
    <r>
      <rPr>
        <sz val="11"/>
        <color theme="1"/>
        <rFont val="Calibri"/>
        <family val="2"/>
        <scheme val="major"/>
      </rPr>
      <t>:</t>
    </r>
    <r>
      <rPr>
        <b/>
        <sz val="11"/>
        <color theme="1"/>
        <rFont val="Calibri"/>
        <family val="2"/>
        <scheme val="major"/>
      </rPr>
      <t xml:space="preserve"> </t>
    </r>
    <r>
      <rPr>
        <sz val="11"/>
        <color theme="1"/>
        <rFont val="Calibri"/>
        <family val="2"/>
        <scheme val="major"/>
      </rPr>
      <t xml:space="preserve">The University operates on fiscal years which run from July 1 through June 30. For example, fiscal year 2025 (FY 2025) is July 1, 2024 to June 30, 2025. All funding for Annual Grants is attached to the University of Arizona's fiscal year schedule with approved funding dispersed in July or August of the applicable year and must be spent by June 30 of that same fiscal year. Funding not used within the approved fiscal year must be returned to the Campus Sustainability Fund and spending outside of the approved time period will require repayment to the CSF. Approved multi-year funding will not roll over from one year to the next without approval from the CSF Committee. </t>
    </r>
  </si>
  <si>
    <r>
      <t xml:space="preserve">     </t>
    </r>
    <r>
      <rPr>
        <b/>
        <i/>
        <sz val="11"/>
        <color theme="1"/>
        <rFont val="Calibri"/>
        <family val="2"/>
        <scheme val="minor"/>
      </rPr>
      <t>* Capital Equipment</t>
    </r>
    <r>
      <rPr>
        <sz val="11"/>
        <color theme="1"/>
        <rFont val="Calibri"/>
        <family val="2"/>
        <scheme val="minor"/>
      </rPr>
      <t>: The University defines capital equipment as an item which has a cost or fair market value of $5,000 ore more (</t>
    </r>
    <r>
      <rPr>
        <sz val="11"/>
        <color rgb="FF0070C0"/>
        <rFont val="Calibri"/>
        <family val="2"/>
        <scheme val="minor"/>
      </rPr>
      <t>https://policy.fso.arizona.edu/pmm/200/210</t>
    </r>
    <r>
      <rPr>
        <sz val="11"/>
        <color theme="1"/>
        <rFont val="Calibri"/>
        <family val="2"/>
        <scheme val="minor"/>
      </rPr>
      <t>). For the purposes of this application, any single item that would be considered a supply  as part of your project and costs $5,000 or more should be placed under "Capital Equipment." If you are not sure about where something should be considered capital equipment or not, please reach out to the CSF Coordinator, Emily Haworth, at emilyhaworth@arizona.edu.</t>
    </r>
  </si>
  <si>
    <r>
      <t xml:space="preserve">     </t>
    </r>
    <r>
      <rPr>
        <b/>
        <i/>
        <sz val="11"/>
        <color theme="1"/>
        <rFont val="Calibri"/>
        <family val="2"/>
        <scheme val="minor"/>
      </rPr>
      <t>* Administrative Service Charge</t>
    </r>
    <r>
      <rPr>
        <sz val="11"/>
        <color theme="1"/>
        <rFont val="Calibri"/>
        <family val="2"/>
        <scheme val="minor"/>
      </rPr>
      <t>: The University assesses all financial transactions a 2% administrative service charge or ASC to recover overhead costs incurred by these transactions (</t>
    </r>
    <r>
      <rPr>
        <sz val="11"/>
        <color rgb="FF0070C0"/>
        <rFont val="Calibri"/>
        <family val="2"/>
        <scheme val="minor"/>
      </rPr>
      <t>https://policy.fso.arizona.edu/fsm/600/617</t>
    </r>
    <r>
      <rPr>
        <sz val="11"/>
        <color theme="1"/>
        <rFont val="Calibri"/>
        <family val="2"/>
        <scheme val="minor"/>
      </rPr>
      <t xml:space="preserve">). This is automatically calculated in this template. Applicants do not need to do anything with ASC if funding for their project is approved as ASC is automatically assessed in UAccess and is budgeted for within this document. </t>
    </r>
    <r>
      <rPr>
        <b/>
        <sz val="11"/>
        <color theme="1"/>
        <rFont val="Calibri"/>
        <family val="2"/>
        <scheme val="minor"/>
      </rPr>
      <t xml:space="preserve">The CSF funding limit of $100,000 includes ASC.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</si>
</sst>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dd\-mmm\-yy"/>
    <numFmt numFmtId="165" formatCode="_(&quot;$&quot;* #,##0.00_);_(&quot;$&quot;* \(#,##0.00\);_(&quot;$&quot;* &quot;-&quot;???_);_(@_)"/>
    <numFmt numFmtId="166" formatCode="0.0%"/>
  </numFmts>
  <fonts count="32">
    <font>
      <sz val="11"/>
      <color theme="1"/>
      <name val="Arial"/>
    </font>
    <font>
      <sz val="11"/>
      <color theme="1"/>
      <name val="Calibri"/>
      <family val="2"/>
      <scheme val="minor"/>
    </font>
    <font>
      <sz val="11"/>
      <color theme="1"/>
      <name val="Calibri"/>
      <family val="2"/>
      <scheme val="minor"/>
    </font>
    <font>
      <sz val="11"/>
      <color theme="1"/>
      <name val="Arial"/>
      <family val="2"/>
    </font>
    <font>
      <b/>
      <sz val="11"/>
      <color theme="0"/>
      <name val="Calibri"/>
      <family val="2"/>
      <scheme val="minor"/>
    </font>
    <font>
      <b/>
      <sz val="11"/>
      <color theme="1"/>
      <name val="Calibri"/>
      <family val="2"/>
      <scheme val="minor"/>
    </font>
    <font>
      <sz val="11"/>
      <name val="Calibri"/>
      <family val="2"/>
      <scheme val="minor"/>
    </font>
    <font>
      <sz val="8"/>
      <name val="Arial"/>
      <family val="2"/>
    </font>
    <font>
      <b/>
      <sz val="14"/>
      <color theme="0"/>
      <name val="Calibri"/>
      <family val="2"/>
      <scheme val="minor"/>
    </font>
    <font>
      <b/>
      <sz val="20"/>
      <color rgb="FFFFFFFF"/>
      <name val="Calibri"/>
      <family val="2"/>
      <scheme val="minor"/>
    </font>
    <font>
      <b/>
      <sz val="11"/>
      <color theme="0"/>
      <name val="Calibri"/>
      <family val="2"/>
      <scheme val="major"/>
    </font>
    <font>
      <sz val="11"/>
      <color theme="1"/>
      <name val="Calibri"/>
      <family val="2"/>
      <scheme val="major"/>
    </font>
    <font>
      <b/>
      <sz val="20"/>
      <color rgb="FFFFFFFF"/>
      <name val="Calibri"/>
      <family val="2"/>
      <scheme val="major"/>
    </font>
    <font>
      <b/>
      <u/>
      <sz val="11"/>
      <color theme="1"/>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i/>
      <sz val="11"/>
      <color theme="1"/>
      <name val="Calibri"/>
      <family val="2"/>
      <scheme val="major"/>
    </font>
    <font>
      <sz val="11"/>
      <color theme="0"/>
      <name val="Calibri"/>
      <family val="2"/>
      <scheme val="major"/>
    </font>
    <font>
      <b/>
      <sz val="20"/>
      <color theme="0"/>
      <name val="Calibri"/>
      <family val="2"/>
      <scheme val="major"/>
    </font>
    <font>
      <b/>
      <sz val="11"/>
      <name val="Calibri"/>
      <family val="2"/>
      <scheme val="major"/>
    </font>
    <font>
      <b/>
      <i/>
      <sz val="11"/>
      <color theme="1"/>
      <name val="Calibri"/>
      <family val="2"/>
      <scheme val="major"/>
    </font>
    <font>
      <sz val="11"/>
      <color theme="1"/>
      <name val="Arial"/>
      <family val="2"/>
    </font>
    <font>
      <sz val="11"/>
      <color theme="0"/>
      <name val="Calibri"/>
      <family val="2"/>
      <scheme val="minor"/>
    </font>
    <font>
      <b/>
      <u/>
      <sz val="11"/>
      <color theme="1"/>
      <name val="Calibri"/>
      <family val="2"/>
      <scheme val="minor"/>
    </font>
    <font>
      <sz val="11"/>
      <color theme="1"/>
      <name val="Arial"/>
      <family val="2"/>
    </font>
    <font>
      <sz val="11"/>
      <color rgb="FF0070C0"/>
      <name val="Calibri"/>
      <family val="2"/>
      <scheme val="major"/>
    </font>
    <font>
      <sz val="11"/>
      <name val="Calibri"/>
      <family val="2"/>
      <scheme val="major"/>
    </font>
    <font>
      <b/>
      <sz val="11"/>
      <color rgb="FFFF0000"/>
      <name val="Calibri"/>
      <family val="2"/>
      <scheme val="major"/>
    </font>
    <font>
      <b/>
      <i/>
      <sz val="11"/>
      <color theme="1"/>
      <name val="Calibri"/>
      <family val="2"/>
      <scheme val="minor"/>
    </font>
    <font>
      <b/>
      <i/>
      <sz val="14"/>
      <color theme="1"/>
      <name val="Calibri"/>
      <family val="2"/>
      <scheme val="major"/>
    </font>
    <font>
      <sz val="11"/>
      <color rgb="FF0070C0"/>
      <name val="Calibri"/>
      <family val="2"/>
      <scheme val="minor"/>
    </font>
  </fonts>
  <fills count="11">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s>
  <borders count="7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s>
  <cellStyleXfs count="4">
    <xf numFmtId="0" fontId="0" fillId="0" borderId="0"/>
    <xf numFmtId="44" fontId="3" fillId="0" borderId="0" applyFont="0" applyFill="0" applyBorder="0" applyAlignment="0" applyProtection="0"/>
    <xf numFmtId="9" fontId="22" fillId="0" borderId="0" applyFont="0" applyFill="0" applyBorder="0" applyAlignment="0" applyProtection="0"/>
    <xf numFmtId="43" fontId="25" fillId="0" borderId="0" applyFont="0" applyFill="0" applyBorder="0" applyAlignment="0" applyProtection="0"/>
  </cellStyleXfs>
  <cellXfs count="429">
    <xf numFmtId="0" fontId="0" fillId="0" borderId="0" xfId="0"/>
    <xf numFmtId="0" fontId="2" fillId="0" borderId="0" xfId="0" applyFont="1"/>
    <xf numFmtId="0" fontId="4" fillId="7" borderId="1" xfId="0" applyFont="1" applyFill="1" applyBorder="1" applyAlignment="1">
      <alignment horizontal="right" vertical="center"/>
    </xf>
    <xf numFmtId="44" fontId="6" fillId="7" borderId="1" xfId="1" applyFont="1" applyFill="1" applyBorder="1" applyAlignment="1">
      <alignment horizontal="center" vertical="center"/>
    </xf>
    <xf numFmtId="0" fontId="4" fillId="3" borderId="13" xfId="0" applyFont="1" applyFill="1" applyBorder="1" applyAlignment="1">
      <alignment horizontal="right" vertical="center"/>
    </xf>
    <xf numFmtId="44" fontId="6" fillId="0" borderId="14" xfId="0" applyNumberFormat="1" applyFont="1" applyBorder="1" applyAlignment="1">
      <alignment horizontal="right" vertical="center"/>
    </xf>
    <xf numFmtId="44" fontId="6" fillId="0" borderId="15" xfId="0" applyNumberFormat="1" applyFont="1" applyBorder="1" applyAlignment="1">
      <alignment horizontal="right" vertical="center"/>
    </xf>
    <xf numFmtId="44" fontId="6" fillId="0" borderId="14" xfId="1" applyFont="1" applyBorder="1" applyAlignment="1">
      <alignment horizontal="center" vertical="center"/>
    </xf>
    <xf numFmtId="0" fontId="2" fillId="0" borderId="1" xfId="0" applyFont="1" applyBorder="1"/>
    <xf numFmtId="0" fontId="11" fillId="0" borderId="0" xfId="0" applyFont="1"/>
    <xf numFmtId="0" fontId="11" fillId="0" borderId="0" xfId="0" applyFont="1" applyAlignment="1">
      <alignment horizontal="center"/>
    </xf>
    <xf numFmtId="0" fontId="14" fillId="0" borderId="0" xfId="0" applyFont="1" applyAlignment="1">
      <alignment horizontal="center"/>
    </xf>
    <xf numFmtId="0" fontId="11" fillId="0" borderId="0" xfId="0" applyFont="1" applyAlignment="1">
      <alignment horizontal="left"/>
    </xf>
    <xf numFmtId="164" fontId="14" fillId="0" borderId="0" xfId="0" applyNumberFormat="1" applyFont="1" applyAlignment="1">
      <alignment horizontal="center"/>
    </xf>
    <xf numFmtId="0" fontId="14" fillId="0" borderId="10" xfId="0" applyFont="1" applyBorder="1" applyAlignment="1">
      <alignment horizontal="center" vertical="center"/>
    </xf>
    <xf numFmtId="44" fontId="11" fillId="0" borderId="10" xfId="0" applyNumberFormat="1" applyFont="1" applyBorder="1" applyAlignment="1">
      <alignment horizontal="center" vertical="center"/>
    </xf>
    <xf numFmtId="0" fontId="15" fillId="7" borderId="16" xfId="0" applyFont="1" applyFill="1" applyBorder="1" applyAlignment="1">
      <alignment horizontal="center" vertical="center"/>
    </xf>
    <xf numFmtId="0" fontId="15" fillId="7" borderId="18" xfId="0" applyFont="1" applyFill="1" applyBorder="1" applyAlignment="1">
      <alignment horizontal="center" vertical="center"/>
    </xf>
    <xf numFmtId="0" fontId="15" fillId="7" borderId="17" xfId="0" applyFont="1" applyFill="1" applyBorder="1" applyAlignment="1">
      <alignment horizontal="center" vertical="center"/>
    </xf>
    <xf numFmtId="0" fontId="14" fillId="0" borderId="21" xfId="0" applyFont="1" applyBorder="1" applyAlignment="1">
      <alignment horizontal="left" vertical="center"/>
    </xf>
    <xf numFmtId="0" fontId="14" fillId="0" borderId="29" xfId="0" applyFont="1" applyBorder="1" applyAlignment="1">
      <alignment horizontal="left" vertical="center"/>
    </xf>
    <xf numFmtId="0" fontId="14" fillId="0" borderId="43" xfId="0" applyFont="1" applyBorder="1" applyAlignment="1">
      <alignment horizontal="left" vertical="center"/>
    </xf>
    <xf numFmtId="0" fontId="11" fillId="0" borderId="1" xfId="0" applyFont="1" applyBorder="1"/>
    <xf numFmtId="0" fontId="14" fillId="7" borderId="36" xfId="0" applyFont="1" applyFill="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39" fontId="11" fillId="6" borderId="36" xfId="0" applyNumberFormat="1" applyFont="1" applyFill="1" applyBorder="1" applyAlignment="1">
      <alignment horizontal="left" vertical="center"/>
    </xf>
    <xf numFmtId="0" fontId="11" fillId="0" borderId="27" xfId="0" applyFont="1" applyBorder="1" applyAlignment="1">
      <alignment horizontal="left" vertical="center"/>
    </xf>
    <xf numFmtId="0" fontId="11" fillId="0" borderId="32" xfId="0" applyFont="1" applyBorder="1" applyAlignment="1">
      <alignment horizontal="left" vertical="center"/>
    </xf>
    <xf numFmtId="44" fontId="11" fillId="0" borderId="47" xfId="1" applyFont="1" applyBorder="1" applyAlignment="1">
      <alignment horizontal="center" vertical="center"/>
    </xf>
    <xf numFmtId="44" fontId="11" fillId="0" borderId="39" xfId="1" applyFont="1" applyBorder="1" applyAlignment="1">
      <alignment horizontal="center" vertical="center"/>
    </xf>
    <xf numFmtId="44" fontId="11" fillId="0" borderId="50" xfId="1" applyFont="1" applyBorder="1" applyAlignment="1">
      <alignment horizontal="center" vertical="center"/>
    </xf>
    <xf numFmtId="39" fontId="11" fillId="6" borderId="9" xfId="0" applyNumberFormat="1" applyFont="1" applyFill="1" applyBorder="1" applyAlignment="1">
      <alignment horizontal="left" vertical="center"/>
    </xf>
    <xf numFmtId="0" fontId="11" fillId="7" borderId="5" xfId="0" applyFont="1" applyFill="1" applyBorder="1" applyAlignment="1">
      <alignment horizontal="left" vertical="center"/>
    </xf>
    <xf numFmtId="0" fontId="11" fillId="7" borderId="1" xfId="0" applyFont="1" applyFill="1" applyBorder="1" applyAlignment="1">
      <alignment horizontal="left" vertical="center"/>
    </xf>
    <xf numFmtId="39" fontId="11" fillId="7" borderId="6" xfId="0" applyNumberFormat="1" applyFont="1" applyFill="1" applyBorder="1" applyAlignment="1">
      <alignment horizontal="left"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44" fontId="11" fillId="0" borderId="7" xfId="1" applyFont="1" applyBorder="1" applyAlignment="1">
      <alignment horizontal="center" vertical="center"/>
    </xf>
    <xf numFmtId="44" fontId="11" fillId="0" borderId="58" xfId="1" applyFont="1" applyBorder="1" applyAlignment="1">
      <alignment horizontal="center" vertical="center"/>
    </xf>
    <xf numFmtId="44" fontId="11" fillId="0" borderId="9" xfId="1" applyFont="1" applyBorder="1" applyAlignment="1">
      <alignment horizontal="center" vertical="center"/>
    </xf>
    <xf numFmtId="39" fontId="11" fillId="6" borderId="37" xfId="0" applyNumberFormat="1" applyFont="1" applyFill="1" applyBorder="1" applyAlignment="1">
      <alignment horizontal="left" vertical="center"/>
    </xf>
    <xf numFmtId="0" fontId="11" fillId="0" borderId="47" xfId="0" applyFont="1" applyBorder="1" applyAlignment="1">
      <alignment horizontal="left" vertical="center"/>
    </xf>
    <xf numFmtId="0" fontId="11" fillId="0" borderId="50" xfId="0" applyFont="1" applyBorder="1" applyAlignment="1">
      <alignment horizontal="left" vertical="center"/>
    </xf>
    <xf numFmtId="0" fontId="11" fillId="7" borderId="16" xfId="0" applyFont="1" applyFill="1" applyBorder="1" applyAlignment="1">
      <alignment horizontal="left" vertical="center"/>
    </xf>
    <xf numFmtId="0" fontId="11" fillId="7" borderId="18" xfId="0" applyFont="1" applyFill="1" applyBorder="1" applyAlignment="1">
      <alignment horizontal="left" vertical="center"/>
    </xf>
    <xf numFmtId="0" fontId="11" fillId="7" borderId="8" xfId="0" applyFont="1" applyFill="1" applyBorder="1" applyAlignment="1">
      <alignment horizontal="left" vertical="center"/>
    </xf>
    <xf numFmtId="39" fontId="11" fillId="7" borderId="9" xfId="0" applyNumberFormat="1" applyFont="1" applyFill="1" applyBorder="1" applyAlignment="1">
      <alignment horizontal="left" vertical="center"/>
    </xf>
    <xf numFmtId="0" fontId="11" fillId="6" borderId="25" xfId="0" applyFont="1" applyFill="1" applyBorder="1" applyAlignment="1">
      <alignment horizontal="left" vertical="center"/>
    </xf>
    <xf numFmtId="0" fontId="11" fillId="6" borderId="24" xfId="0" applyFont="1" applyFill="1" applyBorder="1" applyAlignment="1">
      <alignment horizontal="left" vertical="center"/>
    </xf>
    <xf numFmtId="0" fontId="17" fillId="6" borderId="32" xfId="0" applyFont="1" applyFill="1" applyBorder="1" applyAlignment="1">
      <alignment horizontal="center"/>
    </xf>
    <xf numFmtId="39" fontId="11" fillId="6" borderId="36" xfId="0" applyNumberFormat="1" applyFont="1" applyFill="1" applyBorder="1" applyAlignment="1">
      <alignment horizontal="left"/>
    </xf>
    <xf numFmtId="0" fontId="11" fillId="7" borderId="2" xfId="0" applyFont="1" applyFill="1" applyBorder="1" applyAlignment="1">
      <alignment horizontal="left" vertical="center"/>
    </xf>
    <xf numFmtId="0" fontId="11" fillId="7" borderId="3" xfId="0" applyFont="1" applyFill="1" applyBorder="1" applyAlignment="1">
      <alignment horizontal="left" vertical="center"/>
    </xf>
    <xf numFmtId="0" fontId="14" fillId="6" borderId="25" xfId="0" applyFont="1" applyFill="1" applyBorder="1" applyAlignment="1">
      <alignment horizontal="left" vertical="center"/>
    </xf>
    <xf numFmtId="0" fontId="14" fillId="6" borderId="36" xfId="0" applyFont="1" applyFill="1" applyBorder="1" applyAlignment="1">
      <alignment horizontal="left" vertical="center"/>
    </xf>
    <xf numFmtId="0" fontId="14" fillId="6" borderId="32" xfId="0" applyFont="1" applyFill="1" applyBorder="1" applyAlignment="1">
      <alignment horizontal="left" vertical="center"/>
    </xf>
    <xf numFmtId="39" fontId="11" fillId="7" borderId="36" xfId="0" applyNumberFormat="1" applyFont="1" applyFill="1" applyBorder="1" applyAlignment="1">
      <alignment horizontal="left" vertical="center"/>
    </xf>
    <xf numFmtId="39" fontId="11" fillId="7" borderId="17" xfId="0" applyNumberFormat="1" applyFont="1" applyFill="1" applyBorder="1" applyAlignment="1">
      <alignment horizontal="left" vertical="center"/>
    </xf>
    <xf numFmtId="0" fontId="14" fillId="7" borderId="1" xfId="0" applyFont="1" applyFill="1" applyBorder="1" applyAlignment="1">
      <alignment horizontal="left" vertical="center"/>
    </xf>
    <xf numFmtId="44" fontId="14" fillId="7" borderId="3" xfId="0" applyNumberFormat="1" applyFont="1" applyFill="1" applyBorder="1" applyAlignment="1">
      <alignment horizontal="center" vertical="center"/>
    </xf>
    <xf numFmtId="0" fontId="14" fillId="7" borderId="4" xfId="0" applyFont="1" applyFill="1" applyBorder="1" applyAlignment="1">
      <alignment horizontal="left" vertical="center"/>
    </xf>
    <xf numFmtId="0" fontId="11" fillId="7" borderId="7" xfId="0" applyFont="1" applyFill="1" applyBorder="1" applyAlignment="1">
      <alignment horizontal="left" vertical="center"/>
    </xf>
    <xf numFmtId="0" fontId="18" fillId="0" borderId="1" xfId="0" applyFont="1" applyBorder="1"/>
    <xf numFmtId="0" fontId="18" fillId="0" borderId="0" xfId="0" applyFont="1"/>
    <xf numFmtId="0" fontId="11" fillId="0" borderId="11" xfId="0" applyFont="1" applyBorder="1" applyAlignment="1">
      <alignment horizontal="center" vertical="center" wrapText="1"/>
    </xf>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2" fillId="0" borderId="0" xfId="0" applyFont="1" applyAlignment="1">
      <alignment wrapText="1"/>
    </xf>
    <xf numFmtId="44" fontId="11" fillId="0" borderId="14" xfId="0" applyNumberFormat="1" applyFont="1" applyBorder="1" applyAlignment="1">
      <alignment horizontal="center" vertical="center"/>
    </xf>
    <xf numFmtId="44" fontId="11" fillId="0" borderId="15" xfId="0" applyNumberFormat="1" applyFont="1" applyBorder="1" applyAlignment="1">
      <alignment horizontal="center" vertical="center"/>
    </xf>
    <xf numFmtId="44" fontId="11" fillId="7" borderId="27" xfId="0" applyNumberFormat="1" applyFont="1" applyFill="1" applyBorder="1" applyAlignment="1">
      <alignment horizontal="center" vertical="center"/>
    </xf>
    <xf numFmtId="44" fontId="11" fillId="7" borderId="28" xfId="0" applyNumberFormat="1" applyFont="1" applyFill="1" applyBorder="1" applyAlignment="1">
      <alignment horizontal="center" vertical="center"/>
    </xf>
    <xf numFmtId="44" fontId="11" fillId="7" borderId="32" xfId="0" applyNumberFormat="1" applyFont="1" applyFill="1" applyBorder="1" applyAlignment="1">
      <alignment horizontal="center" vertical="center"/>
    </xf>
    <xf numFmtId="44" fontId="11" fillId="0" borderId="56" xfId="0" applyNumberFormat="1" applyFont="1" applyBorder="1" applyAlignment="1">
      <alignment horizontal="center" vertical="center"/>
    </xf>
    <xf numFmtId="44" fontId="11" fillId="0" borderId="57" xfId="0" applyNumberFormat="1" applyFont="1" applyBorder="1" applyAlignment="1">
      <alignment horizontal="center" vertical="center"/>
    </xf>
    <xf numFmtId="44" fontId="11" fillId="0" borderId="60" xfId="0" applyNumberFormat="1" applyFont="1" applyBorder="1" applyAlignment="1">
      <alignment horizontal="center" vertical="center"/>
    </xf>
    <xf numFmtId="44" fontId="11" fillId="0" borderId="24" xfId="0" applyNumberFormat="1" applyFont="1" applyBorder="1" applyAlignment="1">
      <alignment horizontal="center" vertical="center"/>
    </xf>
    <xf numFmtId="44" fontId="11" fillId="0" borderId="25" xfId="0" applyNumberFormat="1" applyFont="1" applyBorder="1" applyAlignment="1">
      <alignment horizontal="center" vertical="center"/>
    </xf>
    <xf numFmtId="44" fontId="11" fillId="0" borderId="24" xfId="1" applyFont="1" applyBorder="1" applyAlignment="1">
      <alignment horizontal="center" vertical="center"/>
    </xf>
    <xf numFmtId="44" fontId="11" fillId="0" borderId="10" xfId="1" applyFont="1" applyBorder="1" applyAlignment="1">
      <alignment horizontal="center" vertical="center"/>
    </xf>
    <xf numFmtId="44" fontId="11" fillId="0" borderId="25" xfId="1" applyFont="1" applyBorder="1" applyAlignment="1">
      <alignment horizontal="center" vertical="center"/>
    </xf>
    <xf numFmtId="44" fontId="11" fillId="0" borderId="56" xfId="1" applyFont="1" applyBorder="1" applyAlignment="1">
      <alignment horizontal="center" vertical="center"/>
    </xf>
    <xf numFmtId="44" fontId="11" fillId="0" borderId="57" xfId="1" applyFont="1" applyBorder="1" applyAlignment="1">
      <alignment horizontal="center" vertical="center"/>
    </xf>
    <xf numFmtId="44" fontId="11" fillId="0" borderId="60" xfId="1" applyFont="1" applyBorder="1" applyAlignment="1">
      <alignment horizontal="center" vertical="center"/>
    </xf>
    <xf numFmtId="0" fontId="14" fillId="6" borderId="25" xfId="0" applyFont="1" applyFill="1" applyBorder="1" applyAlignment="1">
      <alignment horizontal="center"/>
    </xf>
    <xf numFmtId="0" fontId="16" fillId="3" borderId="7" xfId="0" applyFont="1" applyFill="1" applyBorder="1" applyAlignment="1">
      <alignment horizontal="right" vertical="center"/>
    </xf>
    <xf numFmtId="0" fontId="11" fillId="0" borderId="24" xfId="0" applyFont="1" applyBorder="1" applyAlignment="1">
      <alignment horizontal="left"/>
    </xf>
    <xf numFmtId="0" fontId="14" fillId="6" borderId="25" xfId="0" applyFont="1" applyFill="1" applyBorder="1" applyAlignment="1">
      <alignment horizontal="center" wrapText="1"/>
    </xf>
    <xf numFmtId="0" fontId="11" fillId="0" borderId="25" xfId="0" applyFont="1" applyBorder="1" applyAlignment="1">
      <alignment horizontal="center"/>
    </xf>
    <xf numFmtId="0" fontId="11" fillId="0" borderId="27" xfId="0" quotePrefix="1" applyFont="1" applyBorder="1" applyAlignment="1">
      <alignment horizontal="left"/>
    </xf>
    <xf numFmtId="0" fontId="11" fillId="0" borderId="32" xfId="0" applyFont="1" applyBorder="1" applyAlignment="1">
      <alignment horizontal="center"/>
    </xf>
    <xf numFmtId="0" fontId="10" fillId="0" borderId="55" xfId="0" applyFont="1" applyBorder="1" applyAlignment="1">
      <alignment horizontal="center"/>
    </xf>
    <xf numFmtId="0" fontId="11" fillId="0" borderId="55" xfId="0" applyFont="1" applyBorder="1" applyAlignment="1">
      <alignment horizontal="left" vertical="center"/>
    </xf>
    <xf numFmtId="164" fontId="11" fillId="0" borderId="55" xfId="0" applyNumberFormat="1" applyFont="1" applyBorder="1" applyAlignment="1">
      <alignment horizontal="left" vertical="center"/>
    </xf>
    <xf numFmtId="0" fontId="11" fillId="0" borderId="59" xfId="0" applyFont="1" applyBorder="1" applyAlignment="1">
      <alignment horizontal="left"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44" fontId="11" fillId="0" borderId="27" xfId="0" applyNumberFormat="1" applyFont="1" applyBorder="1" applyAlignment="1">
      <alignment horizontal="center" vertical="center"/>
    </xf>
    <xf numFmtId="44" fontId="11" fillId="0" borderId="28" xfId="0" applyNumberFormat="1" applyFont="1" applyBorder="1" applyAlignment="1">
      <alignment horizontal="center" vertical="center"/>
    </xf>
    <xf numFmtId="44" fontId="11" fillId="0" borderId="32" xfId="0" applyNumberFormat="1" applyFont="1" applyBorder="1" applyAlignment="1">
      <alignment horizontal="center" vertical="center"/>
    </xf>
    <xf numFmtId="0" fontId="20" fillId="0" borderId="24" xfId="0" applyFont="1" applyBorder="1" applyAlignment="1">
      <alignment horizontal="center"/>
    </xf>
    <xf numFmtId="44" fontId="11" fillId="6" borderId="10" xfId="1" applyFont="1" applyFill="1" applyBorder="1" applyAlignment="1">
      <alignment horizontal="center" vertical="center"/>
    </xf>
    <xf numFmtId="44" fontId="11" fillId="6" borderId="25" xfId="1" applyFont="1" applyFill="1" applyBorder="1" applyAlignment="1">
      <alignment horizontal="center" vertical="center"/>
    </xf>
    <xf numFmtId="0" fontId="11" fillId="7" borderId="5" xfId="0" applyFont="1" applyFill="1" applyBorder="1"/>
    <xf numFmtId="0" fontId="11" fillId="7" borderId="1" xfId="0" applyFont="1" applyFill="1" applyBorder="1"/>
    <xf numFmtId="0" fontId="11" fillId="7" borderId="6" xfId="0" applyFont="1" applyFill="1" applyBorder="1"/>
    <xf numFmtId="0" fontId="4" fillId="7" borderId="16" xfId="0" applyFont="1" applyFill="1" applyBorder="1" applyAlignment="1">
      <alignment horizontal="right" vertical="center"/>
    </xf>
    <xf numFmtId="0" fontId="4" fillId="7" borderId="18" xfId="0" applyFont="1" applyFill="1" applyBorder="1" applyAlignment="1">
      <alignment horizontal="right" vertical="center"/>
    </xf>
    <xf numFmtId="0" fontId="11" fillId="0" borderId="44" xfId="0" applyFont="1" applyBorder="1" applyAlignment="1">
      <alignment horizontal="left"/>
    </xf>
    <xf numFmtId="0" fontId="11" fillId="0" borderId="30" xfId="0" applyFont="1" applyBorder="1" applyAlignment="1">
      <alignment horizontal="center"/>
    </xf>
    <xf numFmtId="0" fontId="23" fillId="0" borderId="0" xfId="0" applyFont="1"/>
    <xf numFmtId="0" fontId="6" fillId="0" borderId="0" xfId="0" applyFont="1"/>
    <xf numFmtId="44" fontId="11" fillId="6" borderId="24" xfId="1" applyFont="1" applyFill="1" applyBorder="1" applyAlignment="1">
      <alignment horizontal="center" vertical="center"/>
    </xf>
    <xf numFmtId="44" fontId="11" fillId="6" borderId="56" xfId="1" applyFont="1" applyFill="1" applyBorder="1" applyAlignment="1">
      <alignment horizontal="center" vertical="center"/>
    </xf>
    <xf numFmtId="44" fontId="11" fillId="6" borderId="57" xfId="1" applyFont="1" applyFill="1" applyBorder="1" applyAlignment="1">
      <alignment horizontal="center" vertical="center"/>
    </xf>
    <xf numFmtId="44" fontId="11" fillId="6" borderId="60" xfId="1" applyFont="1" applyFill="1" applyBorder="1" applyAlignment="1">
      <alignment horizontal="center" vertical="center"/>
    </xf>
    <xf numFmtId="9" fontId="11" fillId="0" borderId="14" xfId="2" applyFont="1" applyBorder="1" applyAlignment="1">
      <alignment horizontal="center" vertical="center"/>
    </xf>
    <xf numFmtId="9" fontId="11" fillId="0" borderId="15" xfId="2" applyFont="1" applyBorder="1" applyAlignment="1">
      <alignment horizontal="center" vertical="center"/>
    </xf>
    <xf numFmtId="0" fontId="0" fillId="0" borderId="1" xfId="0" applyBorder="1"/>
    <xf numFmtId="44" fontId="11" fillId="0" borderId="61" xfId="0" applyNumberFormat="1" applyFont="1" applyBorder="1" applyAlignment="1">
      <alignment horizontal="center" vertical="center"/>
    </xf>
    <xf numFmtId="0" fontId="23" fillId="0" borderId="20" xfId="0" applyFont="1" applyBorder="1"/>
    <xf numFmtId="0" fontId="23" fillId="0" borderId="62" xfId="0" applyFont="1" applyBorder="1"/>
    <xf numFmtId="0" fontId="14" fillId="7" borderId="37" xfId="0" applyFont="1" applyFill="1" applyBorder="1" applyAlignment="1">
      <alignment horizontal="left" vertical="center"/>
    </xf>
    <xf numFmtId="39" fontId="11" fillId="7" borderId="37" xfId="0" applyNumberFormat="1" applyFont="1" applyFill="1" applyBorder="1" applyAlignment="1">
      <alignment horizontal="left" vertical="center"/>
    </xf>
    <xf numFmtId="44" fontId="11" fillId="0" borderId="46" xfId="0" applyNumberFormat="1" applyFont="1" applyBorder="1" applyAlignment="1">
      <alignment horizontal="center" vertical="center"/>
    </xf>
    <xf numFmtId="44" fontId="11" fillId="7" borderId="46" xfId="0" applyNumberFormat="1" applyFont="1" applyFill="1" applyBorder="1" applyAlignment="1">
      <alignment horizontal="center" vertical="center"/>
    </xf>
    <xf numFmtId="0" fontId="14" fillId="7" borderId="6" xfId="0" applyFont="1" applyFill="1" applyBorder="1" applyAlignment="1">
      <alignment horizontal="left" vertical="center"/>
    </xf>
    <xf numFmtId="39" fontId="11" fillId="7" borderId="43" xfId="0" applyNumberFormat="1" applyFont="1" applyFill="1" applyBorder="1" applyAlignment="1">
      <alignment horizontal="left" vertical="center"/>
    </xf>
    <xf numFmtId="0" fontId="14" fillId="7" borderId="1" xfId="0" applyFont="1" applyFill="1" applyBorder="1" applyAlignment="1">
      <alignment horizontal="center" vertical="center"/>
    </xf>
    <xf numFmtId="44" fontId="27" fillId="6" borderId="24" xfId="1" applyFont="1" applyFill="1" applyBorder="1" applyAlignment="1">
      <alignment horizontal="center" vertical="center"/>
    </xf>
    <xf numFmtId="0" fontId="28" fillId="0" borderId="17" xfId="0" applyFont="1" applyBorder="1" applyAlignment="1">
      <alignment horizontal="center" vertical="center"/>
    </xf>
    <xf numFmtId="0" fontId="28" fillId="0" borderId="11" xfId="0" applyFont="1" applyBorder="1" applyAlignment="1">
      <alignment horizontal="center" vertical="center"/>
    </xf>
    <xf numFmtId="0" fontId="11" fillId="7" borderId="2" xfId="0" applyFont="1" applyFill="1" applyBorder="1"/>
    <xf numFmtId="0" fontId="11" fillId="7" borderId="3" xfId="0" applyFont="1" applyFill="1" applyBorder="1"/>
    <xf numFmtId="0" fontId="11" fillId="7" borderId="4" xfId="0" applyFont="1" applyFill="1" applyBorder="1"/>
    <xf numFmtId="165" fontId="2" fillId="0" borderId="0" xfId="0" applyNumberFormat="1" applyFont="1"/>
    <xf numFmtId="165" fontId="6" fillId="0" borderId="15" xfId="0" applyNumberFormat="1" applyFont="1" applyBorder="1" applyAlignment="1">
      <alignment horizontal="right" vertical="center"/>
    </xf>
    <xf numFmtId="165" fontId="4" fillId="7" borderId="18" xfId="0" applyNumberFormat="1" applyFont="1" applyFill="1" applyBorder="1" applyAlignment="1">
      <alignment horizontal="right" vertical="center"/>
    </xf>
    <xf numFmtId="165" fontId="6" fillId="0" borderId="14" xfId="0" applyNumberFormat="1" applyFont="1" applyBorder="1" applyAlignment="1">
      <alignment horizontal="right" vertical="center"/>
    </xf>
    <xf numFmtId="165" fontId="11" fillId="9" borderId="6" xfId="0" applyNumberFormat="1" applyFont="1" applyFill="1" applyBorder="1" applyAlignment="1">
      <alignment horizontal="left" vertical="center" wrapText="1"/>
    </xf>
    <xf numFmtId="44" fontId="2" fillId="0" borderId="0" xfId="0" applyNumberFormat="1" applyFont="1"/>
    <xf numFmtId="44" fontId="4" fillId="7" borderId="1" xfId="0" applyNumberFormat="1" applyFont="1" applyFill="1" applyBorder="1" applyAlignment="1">
      <alignment horizontal="right" vertical="center"/>
    </xf>
    <xf numFmtId="1" fontId="2" fillId="0" borderId="0" xfId="0" applyNumberFormat="1" applyFont="1"/>
    <xf numFmtId="1" fontId="6" fillId="7" borderId="1" xfId="1" applyNumberFormat="1" applyFont="1" applyFill="1" applyBorder="1" applyAlignment="1">
      <alignment horizontal="center" vertical="center"/>
    </xf>
    <xf numFmtId="44" fontId="6" fillId="0" borderId="15" xfId="1" applyFont="1" applyFill="1" applyBorder="1" applyAlignment="1">
      <alignment horizontal="right" vertical="center"/>
    </xf>
    <xf numFmtId="0" fontId="11" fillId="9" borderId="5" xfId="0" applyFont="1" applyFill="1" applyBorder="1" applyAlignment="1">
      <alignment horizontal="left" vertical="top" wrapText="1"/>
    </xf>
    <xf numFmtId="0" fontId="11" fillId="9" borderId="1" xfId="0" applyFont="1" applyFill="1" applyBorder="1" applyAlignment="1">
      <alignment horizontal="left" vertical="top" wrapText="1"/>
    </xf>
    <xf numFmtId="0" fontId="11" fillId="9" borderId="6" xfId="0" applyFont="1" applyFill="1" applyBorder="1" applyAlignment="1">
      <alignment horizontal="left" vertical="top"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9" borderId="1" xfId="0" applyFont="1" applyFill="1" applyBorder="1" applyAlignment="1">
      <alignment horizontal="left" vertical="center"/>
    </xf>
    <xf numFmtId="0" fontId="11" fillId="0" borderId="44" xfId="0" applyFont="1" applyBorder="1" applyAlignment="1">
      <alignment horizontal="left" vertical="center"/>
    </xf>
    <xf numFmtId="0" fontId="14" fillId="6" borderId="30" xfId="0" applyFont="1" applyFill="1" applyBorder="1" applyAlignment="1">
      <alignment horizontal="left" vertical="center"/>
    </xf>
    <xf numFmtId="44" fontId="11" fillId="6" borderId="44" xfId="1" applyFont="1" applyFill="1" applyBorder="1" applyAlignment="1">
      <alignment horizontal="center" vertical="center"/>
    </xf>
    <xf numFmtId="44" fontId="11" fillId="6" borderId="12" xfId="1" applyFont="1" applyFill="1" applyBorder="1" applyAlignment="1">
      <alignment horizontal="center" vertical="center"/>
    </xf>
    <xf numFmtId="44" fontId="11" fillId="6" borderId="30" xfId="1" applyFont="1" applyFill="1" applyBorder="1" applyAlignment="1">
      <alignment horizontal="center" vertical="center"/>
    </xf>
    <xf numFmtId="0" fontId="14" fillId="8" borderId="10" xfId="0" applyFont="1" applyFill="1" applyBorder="1" applyAlignment="1">
      <alignment horizontal="left" vertical="center"/>
    </xf>
    <xf numFmtId="166" fontId="11" fillId="8" borderId="10" xfId="2" applyNumberFormat="1" applyFont="1" applyFill="1" applyBorder="1" applyAlignment="1">
      <alignment horizontal="left" vertical="center"/>
    </xf>
    <xf numFmtId="166" fontId="11" fillId="10" borderId="10" xfId="2" applyNumberFormat="1" applyFont="1" applyFill="1" applyBorder="1" applyAlignment="1">
      <alignment horizontal="left" vertical="center" wrapText="1"/>
    </xf>
    <xf numFmtId="0" fontId="14" fillId="9" borderId="10" xfId="0" applyFont="1" applyFill="1" applyBorder="1" applyAlignment="1">
      <alignment horizontal="left" vertical="center"/>
    </xf>
    <xf numFmtId="44" fontId="11" fillId="8" borderId="10" xfId="1" applyFont="1" applyFill="1" applyBorder="1" applyAlignment="1">
      <alignment horizontal="lef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9" xfId="0" applyFont="1" applyBorder="1" applyAlignment="1">
      <alignment horizontal="center" vertical="center"/>
    </xf>
    <xf numFmtId="0" fontId="5" fillId="7" borderId="21" xfId="0" applyFont="1" applyFill="1" applyBorder="1" applyAlignment="1">
      <alignment horizontal="center" vertical="center"/>
    </xf>
    <xf numFmtId="0" fontId="5" fillId="0" borderId="22" xfId="0" applyFont="1" applyBorder="1" applyAlignment="1">
      <alignment horizontal="center" vertical="center"/>
    </xf>
    <xf numFmtId="165" fontId="5" fillId="0" borderId="22" xfId="0" applyNumberFormat="1" applyFont="1" applyBorder="1" applyAlignment="1">
      <alignment horizontal="center" vertical="center"/>
    </xf>
    <xf numFmtId="1" fontId="5" fillId="0" borderId="23" xfId="0" applyNumberFormat="1" applyFont="1" applyBorder="1" applyAlignment="1">
      <alignment horizontal="center" vertical="center"/>
    </xf>
    <xf numFmtId="0" fontId="4" fillId="3" borderId="69" xfId="0" applyFont="1" applyFill="1" applyBorder="1" applyAlignment="1">
      <alignment horizontal="right" vertical="center"/>
    </xf>
    <xf numFmtId="0" fontId="5" fillId="0" borderId="6" xfId="0" applyFont="1" applyBorder="1" applyAlignment="1">
      <alignment horizontal="center" vertical="center"/>
    </xf>
    <xf numFmtId="44" fontId="5" fillId="0" borderId="66" xfId="0" applyNumberFormat="1" applyFont="1" applyBorder="1" applyAlignment="1">
      <alignment horizontal="center" vertical="center"/>
    </xf>
    <xf numFmtId="44" fontId="6" fillId="0" borderId="6" xfId="0" applyNumberFormat="1" applyFont="1" applyBorder="1" applyAlignment="1">
      <alignment horizontal="right" vertical="center"/>
    </xf>
    <xf numFmtId="44" fontId="5" fillId="0" borderId="6" xfId="0" applyNumberFormat="1" applyFont="1" applyBorder="1" applyAlignment="1">
      <alignment horizontal="center" vertical="center"/>
    </xf>
    <xf numFmtId="0" fontId="6" fillId="0" borderId="1" xfId="0" applyFont="1" applyBorder="1"/>
    <xf numFmtId="0" fontId="5" fillId="0" borderId="26" xfId="0" applyFont="1" applyBorder="1" applyAlignment="1">
      <alignment horizontal="center" vertical="center"/>
    </xf>
    <xf numFmtId="0" fontId="5" fillId="0" borderId="64" xfId="0" applyFont="1" applyBorder="1" applyAlignment="1">
      <alignment horizontal="center" vertical="center"/>
    </xf>
    <xf numFmtId="165" fontId="5" fillId="0" borderId="67" xfId="0" applyNumberFormat="1" applyFont="1" applyBorder="1" applyAlignment="1">
      <alignment horizontal="center" vertical="center"/>
    </xf>
    <xf numFmtId="1" fontId="5" fillId="0" borderId="19" xfId="0" applyNumberFormat="1" applyFont="1" applyBorder="1" applyAlignment="1">
      <alignment horizontal="center" vertical="center"/>
    </xf>
    <xf numFmtId="44" fontId="5" fillId="0" borderId="19" xfId="0" applyNumberFormat="1" applyFont="1" applyBorder="1" applyAlignment="1">
      <alignment horizontal="center" vertical="center"/>
    </xf>
    <xf numFmtId="44" fontId="5" fillId="0" borderId="67" xfId="0" applyNumberFormat="1" applyFont="1" applyBorder="1" applyAlignment="1">
      <alignment horizontal="center" vertical="center"/>
    </xf>
    <xf numFmtId="0" fontId="5" fillId="0" borderId="38" xfId="0" applyFont="1" applyBorder="1" applyAlignment="1">
      <alignment horizontal="center" vertical="center"/>
    </xf>
    <xf numFmtId="165" fontId="5" fillId="0" borderId="49" xfId="0" applyNumberFormat="1" applyFont="1" applyBorder="1" applyAlignment="1">
      <alignment horizontal="center" vertical="center"/>
    </xf>
    <xf numFmtId="44" fontId="5" fillId="0" borderId="38" xfId="0" applyNumberFormat="1" applyFont="1" applyBorder="1" applyAlignment="1">
      <alignment horizontal="center" vertical="center"/>
    </xf>
    <xf numFmtId="44" fontId="5" fillId="0" borderId="49" xfId="0" applyNumberFormat="1" applyFont="1" applyBorder="1" applyAlignment="1">
      <alignment horizontal="center" vertical="center"/>
    </xf>
    <xf numFmtId="0" fontId="1" fillId="6" borderId="22" xfId="0" applyFont="1" applyFill="1" applyBorder="1" applyAlignment="1">
      <alignment horizontal="left" vertical="center"/>
    </xf>
    <xf numFmtId="44" fontId="1" fillId="6" borderId="26" xfId="1" applyFont="1" applyFill="1" applyBorder="1" applyAlignment="1">
      <alignment horizontal="left" vertical="center"/>
    </xf>
    <xf numFmtId="0" fontId="1" fillId="0" borderId="0" xfId="0" applyFont="1"/>
    <xf numFmtId="165" fontId="1" fillId="0" borderId="0" xfId="0" applyNumberFormat="1" applyFont="1"/>
    <xf numFmtId="1" fontId="1" fillId="0" borderId="0" xfId="0" applyNumberFormat="1" applyFont="1"/>
    <xf numFmtId="44" fontId="1" fillId="0" borderId="0" xfId="0" applyNumberFormat="1" applyFont="1"/>
    <xf numFmtId="0" fontId="1" fillId="7" borderId="5" xfId="0" applyFont="1" applyFill="1" applyBorder="1"/>
    <xf numFmtId="0" fontId="1" fillId="7" borderId="1" xfId="0" applyFont="1" applyFill="1" applyBorder="1"/>
    <xf numFmtId="165" fontId="1" fillId="7" borderId="1" xfId="0" applyNumberFormat="1" applyFont="1" applyFill="1" applyBorder="1"/>
    <xf numFmtId="1" fontId="1" fillId="7" borderId="1" xfId="0" applyNumberFormat="1" applyFont="1" applyFill="1" applyBorder="1"/>
    <xf numFmtId="165" fontId="1" fillId="7" borderId="6" xfId="0" applyNumberFormat="1" applyFont="1" applyFill="1" applyBorder="1"/>
    <xf numFmtId="0" fontId="1" fillId="0" borderId="1" xfId="0" applyFont="1" applyBorder="1" applyAlignment="1">
      <alignment vertical="center" wrapText="1"/>
    </xf>
    <xf numFmtId="44" fontId="1" fillId="0" borderId="1" xfId="0" applyNumberFormat="1" applyFont="1" applyBorder="1" applyAlignment="1">
      <alignment vertical="center" wrapText="1"/>
    </xf>
    <xf numFmtId="0" fontId="1" fillId="9" borderId="5"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0" borderId="1" xfId="0" applyFont="1" applyBorder="1"/>
    <xf numFmtId="0" fontId="1" fillId="7" borderId="2" xfId="0" applyFont="1" applyFill="1" applyBorder="1" applyAlignment="1">
      <alignment horizontal="left" vertical="center"/>
    </xf>
    <xf numFmtId="0" fontId="1" fillId="7" borderId="3" xfId="0" applyFont="1" applyFill="1" applyBorder="1" applyAlignment="1">
      <alignment horizontal="left" vertical="center"/>
    </xf>
    <xf numFmtId="165" fontId="1" fillId="7" borderId="3" xfId="0" applyNumberFormat="1" applyFont="1" applyFill="1" applyBorder="1" applyAlignment="1">
      <alignment horizontal="left" vertical="center"/>
    </xf>
    <xf numFmtId="1" fontId="1" fillId="7" borderId="3" xfId="0" applyNumberFormat="1" applyFont="1" applyFill="1" applyBorder="1" applyAlignment="1">
      <alignment horizontal="left" vertical="center"/>
    </xf>
    <xf numFmtId="39" fontId="1" fillId="7" borderId="3" xfId="0" applyNumberFormat="1" applyFont="1" applyFill="1" applyBorder="1" applyAlignment="1">
      <alignment horizontal="left" vertical="center"/>
    </xf>
    <xf numFmtId="0" fontId="1" fillId="7" borderId="3" xfId="0" applyFont="1" applyFill="1" applyBorder="1"/>
    <xf numFmtId="44" fontId="1" fillId="7" borderId="3" xfId="0" applyNumberFormat="1" applyFont="1" applyFill="1" applyBorder="1"/>
    <xf numFmtId="0" fontId="1" fillId="7" borderId="4" xfId="0" applyFont="1" applyFill="1" applyBorder="1"/>
    <xf numFmtId="0" fontId="1" fillId="7" borderId="45" xfId="0" applyFont="1" applyFill="1" applyBorder="1"/>
    <xf numFmtId="0" fontId="1" fillId="0" borderId="21" xfId="0" applyFont="1" applyBorder="1" applyAlignment="1">
      <alignment horizontal="left" vertical="center"/>
    </xf>
    <xf numFmtId="44" fontId="1" fillId="6" borderId="64" xfId="1" applyFont="1" applyFill="1" applyBorder="1" applyAlignment="1">
      <alignment horizontal="left" vertical="center"/>
    </xf>
    <xf numFmtId="0" fontId="1" fillId="6" borderId="19" xfId="0" applyFont="1" applyFill="1" applyBorder="1" applyAlignment="1">
      <alignment horizontal="center" vertical="center"/>
    </xf>
    <xf numFmtId="44" fontId="1" fillId="0" borderId="10" xfId="1" applyFont="1" applyFill="1" applyBorder="1" applyAlignment="1">
      <alignment horizontal="left" vertical="center"/>
    </xf>
    <xf numFmtId="165" fontId="1" fillId="0" borderId="25" xfId="0" applyNumberFormat="1" applyFont="1" applyBorder="1" applyAlignment="1">
      <alignment horizontal="left" vertical="center"/>
    </xf>
    <xf numFmtId="1" fontId="1" fillId="6" borderId="19" xfId="0" applyNumberFormat="1" applyFont="1" applyFill="1" applyBorder="1" applyAlignment="1">
      <alignment horizontal="center" vertical="center"/>
    </xf>
    <xf numFmtId="44" fontId="1" fillId="0" borderId="25" xfId="0" applyNumberFormat="1" applyFont="1" applyBorder="1" applyAlignment="1">
      <alignment horizontal="left" vertical="center"/>
    </xf>
    <xf numFmtId="44" fontId="1" fillId="0" borderId="36" xfId="0" applyNumberFormat="1" applyFont="1" applyBorder="1" applyAlignment="1">
      <alignment horizontal="left" vertical="center"/>
    </xf>
    <xf numFmtId="0" fontId="1" fillId="6" borderId="40" xfId="0" applyFont="1" applyFill="1" applyBorder="1" applyAlignment="1">
      <alignment wrapText="1"/>
    </xf>
    <xf numFmtId="0" fontId="1" fillId="0" borderId="24" xfId="0" applyFont="1" applyBorder="1" applyAlignment="1">
      <alignment horizontal="left" vertical="center"/>
    </xf>
    <xf numFmtId="0" fontId="1" fillId="6" borderId="10" xfId="0" applyFont="1" applyFill="1" applyBorder="1" applyAlignment="1">
      <alignment horizontal="left" vertical="center"/>
    </xf>
    <xf numFmtId="0" fontId="1" fillId="6" borderId="10" xfId="0" applyFont="1" applyFill="1" applyBorder="1" applyAlignment="1">
      <alignment horizontal="center" vertical="center"/>
    </xf>
    <xf numFmtId="1" fontId="1" fillId="6" borderId="10" xfId="0" applyNumberFormat="1" applyFont="1" applyFill="1" applyBorder="1" applyAlignment="1">
      <alignment horizontal="center" vertical="center"/>
    </xf>
    <xf numFmtId="0" fontId="1" fillId="0" borderId="27" xfId="0" applyFont="1" applyBorder="1" applyAlignment="1">
      <alignment horizontal="left" vertical="center"/>
    </xf>
    <xf numFmtId="0" fontId="1" fillId="6" borderId="28" xfId="0" applyFont="1" applyFill="1" applyBorder="1" applyAlignment="1">
      <alignment horizontal="left" vertical="center"/>
    </xf>
    <xf numFmtId="44" fontId="1" fillId="6" borderId="47" xfId="1" applyFont="1" applyFill="1" applyBorder="1" applyAlignment="1">
      <alignment horizontal="left" vertical="center"/>
    </xf>
    <xf numFmtId="44" fontId="1" fillId="6" borderId="65" xfId="1" applyFont="1" applyFill="1" applyBorder="1" applyAlignment="1">
      <alignment horizontal="left" vertical="center"/>
    </xf>
    <xf numFmtId="0" fontId="1" fillId="6" borderId="28" xfId="0" applyFont="1" applyFill="1" applyBorder="1" applyAlignment="1">
      <alignment horizontal="center" vertical="center"/>
    </xf>
    <xf numFmtId="44" fontId="1" fillId="0" borderId="28" xfId="1" applyFont="1" applyFill="1" applyBorder="1" applyAlignment="1">
      <alignment horizontal="left" vertical="center"/>
    </xf>
    <xf numFmtId="165" fontId="1" fillId="0" borderId="32" xfId="0" applyNumberFormat="1" applyFont="1" applyBorder="1" applyAlignment="1">
      <alignment horizontal="left" vertical="center"/>
    </xf>
    <xf numFmtId="1" fontId="1" fillId="6" borderId="28" xfId="0" applyNumberFormat="1" applyFont="1" applyFill="1" applyBorder="1" applyAlignment="1">
      <alignment horizontal="center" vertical="center"/>
    </xf>
    <xf numFmtId="44" fontId="1" fillId="0" borderId="70" xfId="0" applyNumberFormat="1" applyFont="1" applyBorder="1" applyAlignment="1">
      <alignment horizontal="left" vertical="center"/>
    </xf>
    <xf numFmtId="0" fontId="1" fillId="6" borderId="46" xfId="0" applyFont="1" applyFill="1" applyBorder="1" applyAlignment="1">
      <alignment wrapText="1"/>
    </xf>
    <xf numFmtId="0" fontId="1" fillId="0" borderId="0" xfId="0" applyFont="1" applyAlignment="1">
      <alignment wrapText="1"/>
    </xf>
    <xf numFmtId="0" fontId="1" fillId="7" borderId="1" xfId="0" applyFont="1" applyFill="1" applyBorder="1" applyAlignment="1">
      <alignment horizontal="left" vertical="center"/>
    </xf>
    <xf numFmtId="165" fontId="1" fillId="7" borderId="1" xfId="0" applyNumberFormat="1" applyFont="1" applyFill="1" applyBorder="1" applyAlignment="1">
      <alignment horizontal="left" vertical="center"/>
    </xf>
    <xf numFmtId="165" fontId="1" fillId="0" borderId="15" xfId="1" applyNumberFormat="1" applyFont="1" applyBorder="1" applyAlignment="1">
      <alignment horizontal="center" vertical="center"/>
    </xf>
    <xf numFmtId="44" fontId="1" fillId="7" borderId="1" xfId="1" applyFont="1" applyFill="1" applyBorder="1" applyAlignment="1">
      <alignment horizontal="center" vertical="center"/>
    </xf>
    <xf numFmtId="39" fontId="1" fillId="7" borderId="1" xfId="0" applyNumberFormat="1" applyFont="1" applyFill="1" applyBorder="1" applyAlignment="1">
      <alignment horizontal="left" vertical="center"/>
    </xf>
    <xf numFmtId="0" fontId="1" fillId="7" borderId="6" xfId="0" applyFont="1" applyFill="1" applyBorder="1"/>
    <xf numFmtId="0" fontId="1" fillId="0" borderId="1" xfId="0" applyFont="1" applyBorder="1" applyAlignment="1">
      <alignment wrapText="1"/>
    </xf>
    <xf numFmtId="0" fontId="1" fillId="7" borderId="7" xfId="0" applyFont="1" applyFill="1" applyBorder="1" applyAlignment="1">
      <alignment horizontal="left" vertical="center"/>
    </xf>
    <xf numFmtId="0" fontId="1" fillId="7" borderId="8" xfId="0" applyFont="1" applyFill="1" applyBorder="1" applyAlignment="1">
      <alignment horizontal="left" vertical="center"/>
    </xf>
    <xf numFmtId="165" fontId="1" fillId="7" borderId="8" xfId="0" applyNumberFormat="1" applyFont="1" applyFill="1" applyBorder="1" applyAlignment="1">
      <alignment horizontal="left" vertical="center"/>
    </xf>
    <xf numFmtId="1" fontId="1" fillId="7" borderId="8" xfId="0" applyNumberFormat="1" applyFont="1" applyFill="1" applyBorder="1" applyAlignment="1">
      <alignment horizontal="left" vertical="center"/>
    </xf>
    <xf numFmtId="39" fontId="1" fillId="7" borderId="8" xfId="0" applyNumberFormat="1" applyFont="1" applyFill="1" applyBorder="1" applyAlignment="1">
      <alignment horizontal="left" vertical="center"/>
    </xf>
    <xf numFmtId="0" fontId="1" fillId="7" borderId="8" xfId="0" applyFont="1" applyFill="1" applyBorder="1"/>
    <xf numFmtId="44" fontId="1" fillId="7" borderId="8" xfId="0" applyNumberFormat="1" applyFont="1" applyFill="1" applyBorder="1"/>
    <xf numFmtId="0" fontId="1" fillId="7" borderId="9" xfId="0" applyFont="1" applyFill="1" applyBorder="1"/>
    <xf numFmtId="44" fontId="1" fillId="7" borderId="18" xfId="1" applyFont="1" applyFill="1" applyBorder="1" applyAlignment="1">
      <alignment horizontal="center" vertical="center"/>
    </xf>
    <xf numFmtId="1" fontId="1" fillId="7" borderId="18" xfId="1" applyNumberFormat="1" applyFont="1" applyFill="1" applyBorder="1" applyAlignment="1">
      <alignment horizontal="center" vertical="center"/>
    </xf>
    <xf numFmtId="165" fontId="1" fillId="7" borderId="18" xfId="1" applyNumberFormat="1" applyFont="1" applyFill="1" applyBorder="1" applyAlignment="1">
      <alignment horizontal="center" vertical="center"/>
    </xf>
    <xf numFmtId="39" fontId="1" fillId="7" borderId="18" xfId="0" applyNumberFormat="1" applyFont="1" applyFill="1" applyBorder="1" applyAlignment="1">
      <alignment horizontal="left" vertical="center"/>
    </xf>
    <xf numFmtId="0" fontId="1" fillId="7" borderId="18" xfId="0" applyFont="1" applyFill="1" applyBorder="1"/>
    <xf numFmtId="44" fontId="1" fillId="7" borderId="18" xfId="0" applyNumberFormat="1" applyFont="1" applyFill="1" applyBorder="1"/>
    <xf numFmtId="0" fontId="1" fillId="7" borderId="17" xfId="0" applyFont="1" applyFill="1" applyBorder="1"/>
    <xf numFmtId="44" fontId="1" fillId="6" borderId="26" xfId="1" applyFont="1" applyFill="1" applyBorder="1" applyAlignment="1">
      <alignment horizontal="center" vertical="center"/>
    </xf>
    <xf numFmtId="44" fontId="1" fillId="6" borderId="64" xfId="1" applyFont="1" applyFill="1" applyBorder="1" applyAlignment="1">
      <alignment horizontal="center" vertical="center"/>
    </xf>
    <xf numFmtId="44" fontId="1" fillId="0" borderId="1" xfId="1" applyFont="1" applyFill="1" applyBorder="1" applyAlignment="1">
      <alignment horizontal="left" vertical="center"/>
    </xf>
    <xf numFmtId="165" fontId="1" fillId="0" borderId="6" xfId="0" applyNumberFormat="1" applyFont="1" applyBorder="1" applyAlignment="1">
      <alignment horizontal="left" vertical="center"/>
    </xf>
    <xf numFmtId="1" fontId="1" fillId="6" borderId="19" xfId="1" applyNumberFormat="1" applyFont="1" applyFill="1" applyBorder="1" applyAlignment="1">
      <alignment horizontal="center" vertical="center"/>
    </xf>
    <xf numFmtId="1" fontId="1" fillId="6" borderId="19" xfId="3" applyNumberFormat="1" applyFont="1" applyFill="1" applyBorder="1" applyAlignment="1">
      <alignment horizontal="center" vertical="center"/>
    </xf>
    <xf numFmtId="1" fontId="1" fillId="6" borderId="1" xfId="3" applyNumberFormat="1" applyFont="1" applyFill="1" applyBorder="1" applyAlignment="1">
      <alignment horizontal="center" vertical="center"/>
    </xf>
    <xf numFmtId="39" fontId="1" fillId="6" borderId="19" xfId="0" applyNumberFormat="1" applyFont="1" applyFill="1" applyBorder="1" applyAlignment="1">
      <alignment horizontal="center" vertical="center"/>
    </xf>
    <xf numFmtId="44" fontId="1" fillId="0" borderId="6" xfId="0" applyNumberFormat="1" applyFont="1" applyBorder="1" applyAlignment="1">
      <alignment horizontal="left" vertical="center"/>
    </xf>
    <xf numFmtId="1" fontId="1" fillId="6" borderId="10" xfId="1" applyNumberFormat="1" applyFont="1" applyFill="1" applyBorder="1" applyAlignment="1">
      <alignment horizontal="center" vertical="center"/>
    </xf>
    <xf numFmtId="1" fontId="1" fillId="6" borderId="10" xfId="3" applyNumberFormat="1" applyFont="1" applyFill="1" applyBorder="1" applyAlignment="1">
      <alignment horizontal="center" vertical="center"/>
    </xf>
    <xf numFmtId="39" fontId="1" fillId="6" borderId="10" xfId="0" applyNumberFormat="1" applyFont="1" applyFill="1" applyBorder="1" applyAlignment="1">
      <alignment horizontal="center" vertical="center"/>
    </xf>
    <xf numFmtId="44" fontId="1" fillId="6" borderId="63" xfId="1" applyFont="1" applyFill="1" applyBorder="1" applyAlignment="1">
      <alignment horizontal="center" vertical="center"/>
    </xf>
    <xf numFmtId="44" fontId="1" fillId="0" borderId="8" xfId="1" applyFont="1" applyFill="1" applyBorder="1" applyAlignment="1">
      <alignment horizontal="left" vertical="center"/>
    </xf>
    <xf numFmtId="1" fontId="1" fillId="6" borderId="28" xfId="1" applyNumberFormat="1" applyFont="1" applyFill="1" applyBorder="1" applyAlignment="1">
      <alignment horizontal="center" vertical="center"/>
    </xf>
    <xf numFmtId="1" fontId="1" fillId="6" borderId="28" xfId="3" applyNumberFormat="1" applyFont="1" applyFill="1" applyBorder="1" applyAlignment="1">
      <alignment horizontal="center" vertical="center"/>
    </xf>
    <xf numFmtId="1" fontId="1" fillId="6" borderId="8" xfId="3" applyNumberFormat="1" applyFont="1" applyFill="1" applyBorder="1" applyAlignment="1">
      <alignment horizontal="center" vertical="center"/>
    </xf>
    <xf numFmtId="39" fontId="1" fillId="6" borderId="28" xfId="0" applyNumberFormat="1" applyFont="1" applyFill="1" applyBorder="1" applyAlignment="1">
      <alignment horizontal="center" vertical="center"/>
    </xf>
    <xf numFmtId="0" fontId="1" fillId="7" borderId="16" xfId="0" applyFont="1" applyFill="1" applyBorder="1" applyAlignment="1">
      <alignment horizontal="left" vertical="center"/>
    </xf>
    <xf numFmtId="0" fontId="1" fillId="7" borderId="18" xfId="0" applyFont="1" applyFill="1" applyBorder="1" applyAlignment="1">
      <alignment horizontal="left" vertical="center"/>
    </xf>
    <xf numFmtId="165" fontId="1" fillId="7" borderId="18" xfId="0" applyNumberFormat="1" applyFont="1" applyFill="1" applyBorder="1" applyAlignment="1">
      <alignment horizontal="left" vertical="center"/>
    </xf>
    <xf numFmtId="1" fontId="1" fillId="7" borderId="18" xfId="0" applyNumberFormat="1" applyFont="1" applyFill="1" applyBorder="1" applyAlignment="1">
      <alignment horizontal="left" vertical="center"/>
    </xf>
    <xf numFmtId="0" fontId="1" fillId="6" borderId="33" xfId="0" applyFont="1" applyFill="1" applyBorder="1" applyAlignment="1">
      <alignment horizontal="center" vertical="center"/>
    </xf>
    <xf numFmtId="0" fontId="1" fillId="6" borderId="19" xfId="0" applyFont="1" applyFill="1" applyBorder="1" applyAlignment="1">
      <alignment horizontal="left" vertical="center"/>
    </xf>
    <xf numFmtId="0" fontId="1" fillId="6" borderId="20" xfId="0" applyFont="1" applyFill="1" applyBorder="1" applyAlignment="1">
      <alignment horizontal="center" vertical="center"/>
    </xf>
    <xf numFmtId="0" fontId="1" fillId="6" borderId="31" xfId="0" applyFont="1" applyFill="1" applyBorder="1" applyAlignment="1">
      <alignment horizontal="center" vertical="center"/>
    </xf>
    <xf numFmtId="0" fontId="1" fillId="7" borderId="45" xfId="0" applyFont="1" applyFill="1" applyBorder="1" applyAlignment="1">
      <alignment wrapText="1"/>
    </xf>
    <xf numFmtId="0" fontId="1" fillId="6" borderId="29" xfId="0" applyFont="1" applyFill="1" applyBorder="1" applyAlignment="1">
      <alignment horizontal="left" vertical="center"/>
    </xf>
    <xf numFmtId="44" fontId="1" fillId="0" borderId="10" xfId="1" applyFont="1" applyFill="1" applyBorder="1" applyAlignment="1">
      <alignment horizontal="center" vertical="center"/>
    </xf>
    <xf numFmtId="165" fontId="1" fillId="6" borderId="10"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6" borderId="20" xfId="0" applyFont="1" applyFill="1" applyBorder="1" applyAlignment="1">
      <alignment horizontal="left" vertical="center"/>
    </xf>
    <xf numFmtId="0" fontId="1" fillId="6" borderId="31" xfId="0" applyFont="1" applyFill="1" applyBorder="1" applyAlignment="1">
      <alignment horizontal="left" vertical="center"/>
    </xf>
    <xf numFmtId="44" fontId="1" fillId="6" borderId="47" xfId="1" applyFont="1" applyFill="1" applyBorder="1" applyAlignment="1">
      <alignment horizontal="center" vertical="center"/>
    </xf>
    <xf numFmtId="44" fontId="1" fillId="0" borderId="28" xfId="1" applyFont="1" applyFill="1" applyBorder="1" applyAlignment="1">
      <alignment horizontal="center" vertical="center"/>
    </xf>
    <xf numFmtId="165" fontId="1" fillId="6" borderId="28" xfId="0" applyNumberFormat="1" applyFont="1" applyFill="1" applyBorder="1" applyAlignment="1">
      <alignment horizontal="center" vertical="center"/>
    </xf>
    <xf numFmtId="0" fontId="1" fillId="0" borderId="28" xfId="0" applyFont="1" applyBorder="1" applyAlignment="1">
      <alignment horizontal="center" vertical="center"/>
    </xf>
    <xf numFmtId="44" fontId="1" fillId="0" borderId="32" xfId="0" applyNumberFormat="1" applyFont="1" applyBorder="1" applyAlignment="1">
      <alignment horizontal="left" vertical="center"/>
    </xf>
    <xf numFmtId="1" fontId="1" fillId="7" borderId="1" xfId="0" applyNumberFormat="1" applyFont="1" applyFill="1" applyBorder="1" applyAlignment="1">
      <alignment horizontal="left" vertical="center"/>
    </xf>
    <xf numFmtId="44" fontId="1" fillId="7" borderId="3" xfId="0" applyNumberFormat="1" applyFont="1" applyFill="1" applyBorder="1" applyAlignment="1">
      <alignment horizontal="left" vertical="center"/>
    </xf>
    <xf numFmtId="0" fontId="1" fillId="7" borderId="4" xfId="0" applyFont="1" applyFill="1" applyBorder="1" applyAlignment="1">
      <alignment wrapText="1"/>
    </xf>
    <xf numFmtId="0" fontId="1" fillId="7" borderId="6" xfId="0" applyFont="1" applyFill="1" applyBorder="1" applyAlignment="1">
      <alignment wrapText="1"/>
    </xf>
    <xf numFmtId="44" fontId="1" fillId="7" borderId="8" xfId="0" applyNumberFormat="1" applyFont="1" applyFill="1" applyBorder="1" applyAlignment="1">
      <alignment horizontal="left" vertical="center"/>
    </xf>
    <xf numFmtId="0" fontId="1" fillId="7" borderId="9" xfId="0" applyFont="1" applyFill="1" applyBorder="1" applyAlignment="1">
      <alignment wrapText="1"/>
    </xf>
    <xf numFmtId="0" fontId="1" fillId="0" borderId="1" xfId="0" applyFont="1" applyBorder="1" applyAlignment="1">
      <alignment horizontal="left" vertical="center"/>
    </xf>
    <xf numFmtId="165" fontId="1" fillId="0" borderId="1" xfId="0" applyNumberFormat="1" applyFont="1" applyBorder="1" applyAlignment="1">
      <alignment horizontal="left" vertical="center"/>
    </xf>
    <xf numFmtId="1" fontId="1" fillId="0" borderId="1" xfId="0" applyNumberFormat="1" applyFont="1" applyBorder="1" applyAlignment="1">
      <alignment horizontal="left" vertical="center"/>
    </xf>
    <xf numFmtId="39" fontId="1" fillId="0" borderId="1" xfId="0" applyNumberFormat="1" applyFont="1" applyBorder="1" applyAlignment="1">
      <alignment horizontal="left" vertical="center"/>
    </xf>
    <xf numFmtId="44" fontId="1" fillId="0" borderId="1" xfId="0" applyNumberFormat="1" applyFont="1" applyBorder="1"/>
    <xf numFmtId="0" fontId="1" fillId="0" borderId="1" xfId="0" applyFont="1" applyBorder="1" applyAlignment="1">
      <alignment horizontal="left"/>
    </xf>
    <xf numFmtId="166" fontId="1" fillId="10" borderId="10" xfId="2" applyNumberFormat="1" applyFont="1" applyFill="1" applyBorder="1" applyAlignment="1">
      <alignment horizontal="left" vertical="center" wrapText="1"/>
    </xf>
    <xf numFmtId="165" fontId="1" fillId="9" borderId="6" xfId="0" applyNumberFormat="1" applyFont="1" applyFill="1" applyBorder="1" applyAlignment="1">
      <alignment horizontal="left" vertical="center" wrapText="1"/>
    </xf>
    <xf numFmtId="44" fontId="1" fillId="10" borderId="10" xfId="1" applyFont="1" applyFill="1" applyBorder="1" applyAlignment="1">
      <alignment horizontal="left" wrapText="1"/>
    </xf>
    <xf numFmtId="165" fontId="1" fillId="9" borderId="9" xfId="0" applyNumberFormat="1" applyFont="1" applyFill="1" applyBorder="1" applyAlignment="1">
      <alignment horizontal="left" vertical="center" wrapText="1"/>
    </xf>
    <xf numFmtId="0" fontId="11" fillId="0" borderId="0" xfId="0" applyFont="1" applyAlignment="1">
      <alignment horizontal="center"/>
    </xf>
    <xf numFmtId="0" fontId="12" fillId="2" borderId="16"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9" fillId="2" borderId="16"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7" xfId="0" applyFont="1" applyFill="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7" borderId="48" xfId="0" applyFont="1" applyFill="1" applyBorder="1" applyAlignment="1">
      <alignment horizontal="center" vertical="center"/>
    </xf>
    <xf numFmtId="0" fontId="5" fillId="7" borderId="38" xfId="0" applyFont="1" applyFill="1" applyBorder="1" applyAlignment="1">
      <alignment horizontal="center" vertical="center"/>
    </xf>
    <xf numFmtId="0" fontId="4" fillId="3" borderId="13" xfId="0" applyFont="1" applyFill="1" applyBorder="1" applyAlignment="1">
      <alignment horizontal="right" vertical="center"/>
    </xf>
    <xf numFmtId="0" fontId="4" fillId="3" borderId="14" xfId="0" applyFont="1" applyFill="1" applyBorder="1" applyAlignment="1">
      <alignment horizontal="right" vertical="center"/>
    </xf>
    <xf numFmtId="0" fontId="8" fillId="5" borderId="16" xfId="0" applyFont="1" applyFill="1" applyBorder="1" applyAlignment="1">
      <alignment horizontal="left" vertical="center"/>
    </xf>
    <xf numFmtId="0" fontId="8" fillId="5" borderId="18" xfId="0" applyFont="1" applyFill="1" applyBorder="1" applyAlignment="1">
      <alignment horizontal="left" vertical="center"/>
    </xf>
    <xf numFmtId="0" fontId="8" fillId="5" borderId="17" xfId="0" applyFont="1" applyFill="1" applyBorder="1" applyAlignment="1">
      <alignment horizontal="left" vertical="center"/>
    </xf>
    <xf numFmtId="0" fontId="1" fillId="9" borderId="2" xfId="0" applyFont="1" applyFill="1" applyBorder="1" applyAlignment="1">
      <alignment horizontal="left"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9" borderId="5"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9" borderId="9" xfId="0" applyFont="1" applyFill="1" applyBorder="1" applyAlignment="1">
      <alignment horizontal="left" vertical="center" wrapText="1"/>
    </xf>
    <xf numFmtId="0" fontId="5" fillId="0" borderId="45" xfId="0" applyFont="1" applyBorder="1" applyAlignment="1">
      <alignment horizontal="left"/>
    </xf>
    <xf numFmtId="0" fontId="5" fillId="0" borderId="46" xfId="0" applyFont="1" applyBorder="1" applyAlignment="1">
      <alignment horizontal="left"/>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3" xfId="0" applyFont="1" applyBorder="1" applyAlignment="1">
      <alignment horizontal="center" vertical="center"/>
    </xf>
    <xf numFmtId="0" fontId="5" fillId="0" borderId="34" xfId="0" applyFont="1" applyBorder="1" applyAlignment="1">
      <alignment horizontal="left"/>
    </xf>
    <xf numFmtId="0" fontId="5" fillId="0" borderId="35" xfId="0" applyFont="1" applyBorder="1" applyAlignment="1">
      <alignment horizontal="left"/>
    </xf>
    <xf numFmtId="0" fontId="5" fillId="0" borderId="69" xfId="0" applyFont="1" applyBorder="1" applyAlignment="1">
      <alignment horizontal="center" vertical="center"/>
    </xf>
    <xf numFmtId="0" fontId="5" fillId="7" borderId="68" xfId="0" applyFont="1" applyFill="1" applyBorder="1" applyAlignment="1">
      <alignment horizontal="center" vertical="center"/>
    </xf>
    <xf numFmtId="0" fontId="5" fillId="7" borderId="16" xfId="0" applyFont="1" applyFill="1" applyBorder="1" applyAlignment="1">
      <alignment horizontal="center" vertical="center"/>
    </xf>
    <xf numFmtId="0" fontId="5" fillId="7" borderId="18" xfId="0" applyFont="1" applyFill="1" applyBorder="1" applyAlignment="1">
      <alignment horizontal="center" vertical="center"/>
    </xf>
    <xf numFmtId="0" fontId="4" fillId="3" borderId="16" xfId="0" applyFont="1" applyFill="1" applyBorder="1" applyAlignment="1">
      <alignment horizontal="right" vertical="center"/>
    </xf>
    <xf numFmtId="0" fontId="4" fillId="3" borderId="18" xfId="0" applyFont="1" applyFill="1" applyBorder="1" applyAlignment="1">
      <alignment horizontal="right" vertical="center"/>
    </xf>
    <xf numFmtId="0" fontId="5" fillId="0" borderId="34" xfId="0" applyFont="1" applyBorder="1" applyAlignment="1">
      <alignment horizontal="left" wrapText="1"/>
    </xf>
    <xf numFmtId="0" fontId="5" fillId="0" borderId="35" xfId="0" applyFont="1" applyBorder="1" applyAlignment="1">
      <alignment horizontal="left" wrapText="1"/>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7" xfId="0" applyFont="1" applyBorder="1" applyAlignment="1">
      <alignment horizontal="center" vertical="center"/>
    </xf>
    <xf numFmtId="0" fontId="16" fillId="3" borderId="47" xfId="0" applyFont="1" applyFill="1" applyBorder="1" applyAlignment="1">
      <alignment horizontal="right" vertical="center"/>
    </xf>
    <xf numFmtId="0" fontId="16" fillId="3" borderId="39" xfId="0" applyFont="1" applyFill="1" applyBorder="1" applyAlignment="1">
      <alignment horizontal="right" vertical="center"/>
    </xf>
    <xf numFmtId="0" fontId="16" fillId="5" borderId="48" xfId="0" applyFont="1" applyFill="1" applyBorder="1" applyAlignment="1">
      <alignment horizontal="center" vertical="center"/>
    </xf>
    <xf numFmtId="0" fontId="16" fillId="5" borderId="38" xfId="0" applyFont="1" applyFill="1" applyBorder="1" applyAlignment="1">
      <alignment horizontal="center" vertical="center"/>
    </xf>
    <xf numFmtId="0" fontId="16" fillId="5" borderId="49" xfId="0" applyFont="1" applyFill="1" applyBorder="1" applyAlignment="1">
      <alignment horizontal="center" vertical="center"/>
    </xf>
    <xf numFmtId="0" fontId="14" fillId="7" borderId="5" xfId="0" applyFont="1" applyFill="1" applyBorder="1" applyAlignment="1">
      <alignment horizontal="center" vertical="center"/>
    </xf>
    <xf numFmtId="0" fontId="14" fillId="7" borderId="1" xfId="0" applyFont="1" applyFill="1" applyBorder="1" applyAlignment="1">
      <alignment horizontal="center" vertical="center"/>
    </xf>
    <xf numFmtId="0" fontId="11" fillId="7" borderId="55" xfId="0" applyFont="1" applyFill="1" applyBorder="1" applyAlignment="1">
      <alignment horizontal="center"/>
    </xf>
    <xf numFmtId="0" fontId="11" fillId="7" borderId="53" xfId="0" applyFont="1" applyFill="1" applyBorder="1" applyAlignment="1">
      <alignment horizontal="center"/>
    </xf>
    <xf numFmtId="0" fontId="16" fillId="5" borderId="51" xfId="0" applyFont="1" applyFill="1" applyBorder="1" applyAlignment="1">
      <alignment horizontal="center" vertical="center"/>
    </xf>
    <xf numFmtId="0" fontId="16" fillId="5" borderId="52" xfId="0" applyFont="1" applyFill="1" applyBorder="1" applyAlignment="1">
      <alignment horizontal="center" vertical="center"/>
    </xf>
    <xf numFmtId="0" fontId="16" fillId="5" borderId="54" xfId="0" applyFont="1" applyFill="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6" fillId="3" borderId="48" xfId="0" applyFont="1" applyFill="1" applyBorder="1" applyAlignment="1">
      <alignment horizontal="right" vertical="center"/>
    </xf>
    <xf numFmtId="0" fontId="16" fillId="3" borderId="38" xfId="0" applyFont="1" applyFill="1" applyBorder="1" applyAlignment="1">
      <alignment horizontal="right" vertical="center"/>
    </xf>
    <xf numFmtId="0" fontId="14" fillId="7" borderId="55" xfId="0" applyFont="1" applyFill="1" applyBorder="1" applyAlignment="1">
      <alignment horizontal="center" vertical="center"/>
    </xf>
    <xf numFmtId="0" fontId="14" fillId="7" borderId="53" xfId="0" applyFont="1" applyFill="1" applyBorder="1" applyAlignment="1">
      <alignment horizontal="center" vertical="center"/>
    </xf>
    <xf numFmtId="0" fontId="11" fillId="9" borderId="5" xfId="0" applyFont="1" applyFill="1" applyBorder="1" applyAlignment="1">
      <alignment horizontal="left" vertical="center"/>
    </xf>
    <xf numFmtId="0" fontId="11" fillId="9" borderId="1" xfId="0" applyFont="1" applyFill="1" applyBorder="1" applyAlignment="1">
      <alignment horizontal="left" vertical="center"/>
    </xf>
    <xf numFmtId="0" fontId="11" fillId="9" borderId="6" xfId="0" applyFont="1" applyFill="1" applyBorder="1" applyAlignment="1">
      <alignment horizontal="left" vertical="center"/>
    </xf>
    <xf numFmtId="0" fontId="16" fillId="3" borderId="48" xfId="0" applyFont="1" applyFill="1" applyBorder="1" applyAlignment="1">
      <alignment horizontal="center" vertical="center"/>
    </xf>
    <xf numFmtId="0" fontId="16" fillId="3" borderId="38" xfId="0" applyFont="1" applyFill="1" applyBorder="1" applyAlignment="1">
      <alignment horizontal="center" vertical="center"/>
    </xf>
    <xf numFmtId="0" fontId="16" fillId="3" borderId="49" xfId="0" applyFont="1" applyFill="1" applyBorder="1" applyAlignment="1">
      <alignment horizontal="center" vertical="center"/>
    </xf>
    <xf numFmtId="0" fontId="19" fillId="3" borderId="7" xfId="0" applyFont="1" applyFill="1" applyBorder="1" applyAlignment="1">
      <alignment horizontal="right" vertical="center"/>
    </xf>
    <xf numFmtId="0" fontId="19" fillId="3" borderId="8" xfId="0" applyFont="1" applyFill="1" applyBorder="1" applyAlignment="1">
      <alignment horizontal="right" vertical="center"/>
    </xf>
    <xf numFmtId="0" fontId="16" fillId="3" borderId="7" xfId="0" applyFont="1" applyFill="1" applyBorder="1" applyAlignment="1">
      <alignment horizontal="right" vertical="center"/>
    </xf>
    <xf numFmtId="0" fontId="16" fillId="3" borderId="8" xfId="0" applyFont="1" applyFill="1" applyBorder="1" applyAlignment="1">
      <alignment horizontal="right" vertical="center"/>
    </xf>
    <xf numFmtId="0" fontId="19" fillId="3" borderId="51" xfId="0" applyFont="1" applyFill="1" applyBorder="1" applyAlignment="1">
      <alignment horizontal="center" vertical="center"/>
    </xf>
    <xf numFmtId="0" fontId="19" fillId="3" borderId="52" xfId="0" applyFont="1" applyFill="1" applyBorder="1" applyAlignment="1">
      <alignment horizontal="center" vertical="center"/>
    </xf>
    <xf numFmtId="0" fontId="19" fillId="3" borderId="14" xfId="0" applyFont="1" applyFill="1" applyBorder="1" applyAlignment="1">
      <alignment horizontal="center" vertical="center"/>
    </xf>
    <xf numFmtId="0" fontId="19" fillId="3" borderId="15"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1" xfId="0" applyFont="1" applyFill="1" applyBorder="1" applyAlignment="1">
      <alignment horizontal="center" vertical="center"/>
    </xf>
    <xf numFmtId="0" fontId="11" fillId="9" borderId="7" xfId="0" applyFont="1" applyFill="1" applyBorder="1" applyAlignment="1">
      <alignment horizontal="left" vertical="center" wrapText="1"/>
    </xf>
    <xf numFmtId="0" fontId="11" fillId="9" borderId="8" xfId="0" applyFont="1" applyFill="1" applyBorder="1" applyAlignment="1">
      <alignment horizontal="left" vertical="center" wrapText="1"/>
    </xf>
    <xf numFmtId="0" fontId="11" fillId="9" borderId="9" xfId="0" applyFont="1" applyFill="1" applyBorder="1" applyAlignment="1">
      <alignment horizontal="left" vertical="center" wrapText="1"/>
    </xf>
    <xf numFmtId="0" fontId="16" fillId="4" borderId="21" xfId="0" applyFont="1" applyFill="1" applyBorder="1" applyAlignment="1">
      <alignment horizontal="center"/>
    </xf>
    <xf numFmtId="0" fontId="16" fillId="4" borderId="23" xfId="0" applyFont="1" applyFill="1" applyBorder="1" applyAlignment="1">
      <alignment horizontal="center"/>
    </xf>
    <xf numFmtId="0" fontId="16" fillId="4" borderId="52" xfId="0" applyFont="1" applyFill="1" applyBorder="1" applyAlignment="1">
      <alignment horizontal="center"/>
    </xf>
    <xf numFmtId="0" fontId="16" fillId="4" borderId="54" xfId="0" applyFont="1" applyFill="1" applyBorder="1" applyAlignment="1">
      <alignment horizontal="center"/>
    </xf>
    <xf numFmtId="0" fontId="16" fillId="4" borderId="22" xfId="0" applyFont="1" applyFill="1" applyBorder="1" applyAlignment="1">
      <alignment horizontal="center"/>
    </xf>
    <xf numFmtId="0" fontId="30" fillId="9" borderId="2" xfId="0" applyFont="1" applyFill="1" applyBorder="1" applyAlignment="1">
      <alignment horizontal="left" vertical="center" wrapText="1"/>
    </xf>
    <xf numFmtId="0" fontId="30" fillId="9" borderId="3" xfId="0" applyFont="1" applyFill="1" applyBorder="1" applyAlignment="1">
      <alignment horizontal="left" vertical="center" wrapText="1"/>
    </xf>
    <xf numFmtId="0" fontId="30" fillId="9" borderId="4" xfId="0" applyFont="1" applyFill="1" applyBorder="1" applyAlignment="1">
      <alignment horizontal="left" vertical="center" wrapText="1"/>
    </xf>
    <xf numFmtId="0" fontId="21" fillId="9" borderId="5"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6" xfId="0" applyFont="1" applyFill="1" applyBorder="1" applyAlignment="1">
      <alignment horizontal="left" vertical="center"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7" borderId="16" xfId="0" applyFont="1" applyFill="1" applyBorder="1" applyAlignment="1">
      <alignment horizontal="center"/>
    </xf>
    <xf numFmtId="0" fontId="11" fillId="7" borderId="18" xfId="0" applyFont="1" applyFill="1" applyBorder="1" applyAlignment="1">
      <alignment horizontal="center"/>
    </xf>
    <xf numFmtId="0" fontId="11" fillId="7" borderId="17" xfId="0" applyFont="1" applyFill="1" applyBorder="1" applyAlignment="1">
      <alignment horizontal="center"/>
    </xf>
    <xf numFmtId="0" fontId="14" fillId="9" borderId="5"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14" fillId="9" borderId="6" xfId="0" applyFont="1" applyFill="1" applyBorder="1" applyAlignment="1">
      <alignment horizontal="left" vertical="center" wrapText="1"/>
    </xf>
  </cellXfs>
  <cellStyles count="4">
    <cellStyle name="Comma" xfId="3" builtinId="3"/>
    <cellStyle name="Currency" xfId="1" builtinId="4"/>
    <cellStyle name="Normal" xfId="0" builtinId="0"/>
    <cellStyle name="Percent" xfId="2" builtinId="5"/>
  </cellStyles>
  <dxfs count="2">
    <dxf>
      <fill>
        <patternFill>
          <bgColor rgb="FFFFFF00"/>
        </patternFill>
      </fill>
    </dxf>
    <dxf>
      <fill>
        <patternFill patternType="solid">
          <fgColor theme="0"/>
          <bgColor rgb="FFFFFF00"/>
        </patternFill>
      </fill>
    </dxf>
  </dxfs>
  <tableStyles count="0" defaultTableStyle="TableStyleMedium2" defaultPivotStyle="PivotStyleLight16"/>
  <colors>
    <mruColors>
      <color rgb="FF81D3EB"/>
      <color rgb="FF8B0015"/>
      <color rgb="FF0C234B"/>
      <color rgb="FFAB0520"/>
      <color rgb="FFEF4056"/>
      <color rgb="FFFCA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1943101</xdr:colOff>
      <xdr:row>5</xdr:row>
      <xdr:rowOff>185541</xdr:rowOff>
    </xdr:to>
    <xdr:pic>
      <xdr:nvPicPr>
        <xdr:cNvPr id="6" name="Picture 5">
          <a:extLst>
            <a:ext uri="{FF2B5EF4-FFF2-40B4-BE49-F238E27FC236}">
              <a16:creationId xmlns:a16="http://schemas.microsoft.com/office/drawing/2014/main" id="{EF79F5B1-C051-42E3-B724-363871BAA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5</xdr:col>
      <xdr:colOff>742951</xdr:colOff>
      <xdr:row>5</xdr:row>
      <xdr:rowOff>185541</xdr:rowOff>
    </xdr:to>
    <xdr:pic>
      <xdr:nvPicPr>
        <xdr:cNvPr id="2" name="Picture 1">
          <a:extLst>
            <a:ext uri="{FF2B5EF4-FFF2-40B4-BE49-F238E27FC236}">
              <a16:creationId xmlns:a16="http://schemas.microsoft.com/office/drawing/2014/main" id="{8A0BBC14-2959-4ABC-87E9-91C61EA02A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18"/>
  <sheetViews>
    <sheetView workbookViewId="0"/>
  </sheetViews>
  <sheetFormatPr defaultRowHeight="15"/>
  <cols>
    <col min="1" max="1" width="2.875" style="9" customWidth="1"/>
    <col min="2" max="2" width="3.125" style="9" customWidth="1"/>
    <col min="3" max="3" width="30.625" style="9" customWidth="1"/>
    <col min="4" max="4" width="10.25" style="9" customWidth="1"/>
    <col min="5" max="8" width="30.625" style="9" customWidth="1"/>
    <col min="9" max="16384" width="9" style="9"/>
  </cols>
  <sheetData>
    <row r="2" spans="2:8">
      <c r="B2" s="315"/>
      <c r="C2" s="315"/>
      <c r="D2" s="315"/>
      <c r="E2" s="315"/>
    </row>
    <row r="3" spans="2:8">
      <c r="B3" s="315"/>
      <c r="C3" s="315"/>
      <c r="D3" s="315"/>
      <c r="E3" s="315"/>
    </row>
    <row r="4" spans="2:8">
      <c r="B4" s="315"/>
      <c r="C4" s="315"/>
      <c r="D4" s="315"/>
      <c r="E4" s="315"/>
    </row>
    <row r="5" spans="2:8">
      <c r="B5" s="315"/>
      <c r="C5" s="315"/>
      <c r="D5" s="315"/>
      <c r="E5" s="315"/>
    </row>
    <row r="6" spans="2:8">
      <c r="B6" s="315"/>
      <c r="C6" s="315"/>
      <c r="D6" s="315"/>
      <c r="E6" s="315"/>
    </row>
    <row r="7" spans="2:8" ht="15.75" thickBot="1"/>
    <row r="8" spans="2:8" ht="27" thickBot="1">
      <c r="B8" s="316" t="s">
        <v>0</v>
      </c>
      <c r="C8" s="317"/>
      <c r="D8" s="317"/>
      <c r="E8" s="317"/>
      <c r="F8" s="317"/>
      <c r="G8" s="317"/>
      <c r="H8" s="318"/>
    </row>
    <row r="9" spans="2:8">
      <c r="B9" s="106"/>
      <c r="C9" s="107"/>
      <c r="D9" s="107"/>
      <c r="E9" s="107"/>
      <c r="F9" s="107"/>
      <c r="G9" s="107"/>
      <c r="H9" s="108"/>
    </row>
    <row r="10" spans="2:8" ht="15.75" thickBot="1">
      <c r="B10" s="106"/>
      <c r="C10" s="107"/>
      <c r="D10" s="107"/>
      <c r="E10" s="107"/>
      <c r="F10" s="107"/>
      <c r="G10" s="107"/>
      <c r="H10" s="108"/>
    </row>
    <row r="11" spans="2:8">
      <c r="B11" s="319" t="s">
        <v>1</v>
      </c>
      <c r="C11" s="320"/>
      <c r="D11" s="320"/>
      <c r="E11" s="320"/>
      <c r="F11" s="320"/>
      <c r="G11" s="320"/>
      <c r="H11" s="321"/>
    </row>
    <row r="12" spans="2:8">
      <c r="B12" s="322"/>
      <c r="C12" s="323"/>
      <c r="D12" s="323"/>
      <c r="E12" s="323"/>
      <c r="F12" s="323"/>
      <c r="G12" s="323"/>
      <c r="H12" s="324"/>
    </row>
    <row r="13" spans="2:8">
      <c r="B13" s="322"/>
      <c r="C13" s="323"/>
      <c r="D13" s="323"/>
      <c r="E13" s="323"/>
      <c r="F13" s="323"/>
      <c r="G13" s="323"/>
      <c r="H13" s="324"/>
    </row>
    <row r="14" spans="2:8">
      <c r="B14" s="322"/>
      <c r="C14" s="323"/>
      <c r="D14" s="323"/>
      <c r="E14" s="323"/>
      <c r="F14" s="323"/>
      <c r="G14" s="323"/>
      <c r="H14" s="324"/>
    </row>
    <row r="15" spans="2:8">
      <c r="B15" s="322"/>
      <c r="C15" s="323"/>
      <c r="D15" s="323"/>
      <c r="E15" s="323"/>
      <c r="F15" s="323"/>
      <c r="G15" s="323"/>
      <c r="H15" s="324"/>
    </row>
    <row r="16" spans="2:8">
      <c r="B16" s="322"/>
      <c r="C16" s="323"/>
      <c r="D16" s="323"/>
      <c r="E16" s="323"/>
      <c r="F16" s="323"/>
      <c r="G16" s="323"/>
      <c r="H16" s="324"/>
    </row>
    <row r="17" spans="2:8">
      <c r="B17" s="322"/>
      <c r="C17" s="323"/>
      <c r="D17" s="323"/>
      <c r="E17" s="323"/>
      <c r="F17" s="323"/>
      <c r="G17" s="323"/>
      <c r="H17" s="324"/>
    </row>
    <row r="18" spans="2:8" ht="150" customHeight="1" thickBot="1">
      <c r="B18" s="325"/>
      <c r="C18" s="326"/>
      <c r="D18" s="326"/>
      <c r="E18" s="326"/>
      <c r="F18" s="326"/>
      <c r="G18" s="326"/>
      <c r="H18" s="327"/>
    </row>
  </sheetData>
  <sheetProtection algorithmName="SHA-512" hashValue="kYAl2WiV6YecscBWOut4lLezqEkPLqyJurwEhI7v0PLdS2tfd7J1inu2xxdLyryDaFzcPs02CS5Al1pbGYzpDw==" saltValue="c4bP7bvJQMgStI9U+7NTkg==" spinCount="100000" sheet="1" objects="1" scenarios="1"/>
  <mergeCells count="3">
    <mergeCell ref="B2:E6"/>
    <mergeCell ref="B8:H8"/>
    <mergeCell ref="B11:H1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73"/>
  <sheetViews>
    <sheetView tabSelected="1" zoomScaleNormal="100" workbookViewId="0">
      <selection activeCell="A14" sqref="A14"/>
    </sheetView>
  </sheetViews>
  <sheetFormatPr defaultRowHeight="15"/>
  <cols>
    <col min="1" max="1" width="3.125" style="1" customWidth="1"/>
    <col min="2" max="2" width="22.875" style="1" bestFit="1" customWidth="1"/>
    <col min="3" max="3" width="26.875" style="1" bestFit="1" customWidth="1"/>
    <col min="4" max="4" width="13.75" style="1" customWidth="1"/>
    <col min="5" max="5" width="19.75" style="1" hidden="1" customWidth="1"/>
    <col min="6" max="6" width="13.625" style="1" bestFit="1" customWidth="1"/>
    <col min="7" max="7" width="18.75" style="1" customWidth="1"/>
    <col min="8" max="8" width="17.625" style="1" bestFit="1" customWidth="1"/>
    <col min="9" max="9" width="14.875" style="138" bestFit="1" customWidth="1"/>
    <col min="10" max="10" width="11.125" style="1" bestFit="1" customWidth="1"/>
    <col min="11" max="11" width="13.625" style="145" bestFit="1" customWidth="1"/>
    <col min="12" max="12" width="18.125" style="1" bestFit="1" customWidth="1"/>
    <col min="13" max="13" width="17.375" style="1" hidden="1" customWidth="1"/>
    <col min="14" max="14" width="13.625" style="1" bestFit="1" customWidth="1"/>
    <col min="15" max="15" width="16.875" style="138" bestFit="1" customWidth="1"/>
    <col min="16" max="16" width="18.125" style="1" bestFit="1" customWidth="1"/>
    <col min="17" max="17" width="16.25" style="1" bestFit="1" customWidth="1"/>
    <col min="18" max="18" width="18.125" style="1" bestFit="1" customWidth="1"/>
    <col min="19" max="19" width="12" style="143" bestFit="1" customWidth="1"/>
    <col min="20" max="20" width="10.875" style="143" customWidth="1"/>
    <col min="21" max="21" width="16.75" style="143" hidden="1" customWidth="1"/>
    <col min="22" max="22" width="30.625" style="1" customWidth="1"/>
    <col min="23" max="23" width="16.875" style="1" bestFit="1" customWidth="1"/>
    <col min="24" max="24" width="18.125" style="1" bestFit="1" customWidth="1"/>
    <col min="25" max="25" width="16.25" style="1" bestFit="1" customWidth="1"/>
    <col min="26" max="26" width="11.25" style="1" bestFit="1" customWidth="1"/>
    <col min="27" max="27" width="9.875" style="1" bestFit="1" customWidth="1"/>
    <col min="28" max="28" width="30.625" style="69" customWidth="1"/>
    <col min="29" max="16384" width="9" style="1"/>
  </cols>
  <sheetData>
    <row r="1" spans="1:23" ht="15.75" thickBot="1">
      <c r="A1" s="190"/>
      <c r="B1" s="190"/>
      <c r="C1" s="190"/>
      <c r="D1" s="190"/>
      <c r="E1" s="190"/>
      <c r="F1" s="190"/>
      <c r="G1" s="190"/>
      <c r="H1" s="190"/>
      <c r="I1" s="191"/>
      <c r="J1" s="190"/>
      <c r="K1" s="192"/>
      <c r="L1" s="190"/>
      <c r="M1" s="190"/>
      <c r="N1" s="190"/>
      <c r="O1" s="191"/>
      <c r="P1" s="190"/>
      <c r="Q1" s="190"/>
      <c r="R1" s="190"/>
      <c r="S1" s="193"/>
      <c r="T1" s="193"/>
      <c r="U1" s="193"/>
      <c r="V1" s="190"/>
      <c r="W1" s="190"/>
    </row>
    <row r="2" spans="1:23" ht="27" thickBot="1">
      <c r="A2" s="190"/>
      <c r="B2" s="328" t="str">
        <f>_xlfn.CONCAT("Campus Sustainability Fund - Annual Grant Funding Request - Personnel Summary for", " ",'Project Information Summary'!C13)</f>
        <v>Campus Sustainability Fund - Annual Grant Funding Request - Personnel Summary for Commissioning &amp; Analytics Specialist Position</v>
      </c>
      <c r="C2" s="329"/>
      <c r="D2" s="329"/>
      <c r="E2" s="329"/>
      <c r="F2" s="329"/>
      <c r="G2" s="329"/>
      <c r="H2" s="329"/>
      <c r="I2" s="329"/>
      <c r="J2" s="329"/>
      <c r="K2" s="329"/>
      <c r="L2" s="329"/>
      <c r="M2" s="329"/>
      <c r="N2" s="329"/>
      <c r="O2" s="330"/>
      <c r="P2" s="190"/>
      <c r="Q2" s="190"/>
      <c r="R2" s="190"/>
      <c r="S2" s="193"/>
      <c r="T2" s="193"/>
      <c r="U2" s="193"/>
      <c r="V2" s="190"/>
      <c r="W2" s="190"/>
    </row>
    <row r="3" spans="1:23">
      <c r="A3" s="190"/>
      <c r="B3" s="194"/>
      <c r="C3" s="195"/>
      <c r="D3" s="195"/>
      <c r="E3" s="195"/>
      <c r="F3" s="195"/>
      <c r="G3" s="195"/>
      <c r="H3" s="195"/>
      <c r="I3" s="196"/>
      <c r="J3" s="195"/>
      <c r="K3" s="197"/>
      <c r="L3" s="195"/>
      <c r="M3" s="195"/>
      <c r="N3" s="195"/>
      <c r="O3" s="198"/>
      <c r="P3" s="190"/>
      <c r="Q3" s="190"/>
      <c r="R3" s="190"/>
      <c r="S3" s="193"/>
      <c r="T3" s="193"/>
      <c r="U3" s="193"/>
      <c r="V3" s="190"/>
      <c r="W3" s="190"/>
    </row>
    <row r="4" spans="1:23" ht="15.75" thickBot="1">
      <c r="A4" s="190"/>
      <c r="B4" s="194"/>
      <c r="C4" s="195"/>
      <c r="D4" s="195"/>
      <c r="E4" s="195"/>
      <c r="F4" s="195"/>
      <c r="G4" s="195"/>
      <c r="H4" s="195"/>
      <c r="I4" s="196"/>
      <c r="J4" s="195"/>
      <c r="K4" s="197"/>
      <c r="L4" s="195"/>
      <c r="M4" s="195"/>
      <c r="N4" s="195"/>
      <c r="O4" s="198"/>
      <c r="P4" s="190"/>
      <c r="Q4" s="190"/>
      <c r="R4" s="190"/>
      <c r="S4" s="193"/>
      <c r="T4" s="193"/>
      <c r="U4" s="193"/>
      <c r="V4" s="190"/>
      <c r="W4" s="190"/>
    </row>
    <row r="5" spans="1:23" ht="45" customHeight="1">
      <c r="A5" s="190"/>
      <c r="B5" s="341" t="s">
        <v>2</v>
      </c>
      <c r="C5" s="342"/>
      <c r="D5" s="342"/>
      <c r="E5" s="342"/>
      <c r="F5" s="342"/>
      <c r="G5" s="342"/>
      <c r="H5" s="342"/>
      <c r="I5" s="342"/>
      <c r="J5" s="342"/>
      <c r="K5" s="342"/>
      <c r="L5" s="342"/>
      <c r="M5" s="342"/>
      <c r="N5" s="342"/>
      <c r="O5" s="343"/>
      <c r="P5" s="199"/>
      <c r="Q5" s="199"/>
      <c r="R5" s="199"/>
      <c r="S5" s="200"/>
      <c r="T5" s="200"/>
      <c r="U5" s="200"/>
      <c r="V5" s="199"/>
      <c r="W5" s="190"/>
    </row>
    <row r="6" spans="1:23" ht="30" customHeight="1">
      <c r="A6" s="190"/>
      <c r="B6" s="344" t="s">
        <v>3</v>
      </c>
      <c r="C6" s="345"/>
      <c r="D6" s="345"/>
      <c r="E6" s="345"/>
      <c r="F6" s="345"/>
      <c r="G6" s="345"/>
      <c r="H6" s="345"/>
      <c r="I6" s="345"/>
      <c r="J6" s="345"/>
      <c r="K6" s="345"/>
      <c r="L6" s="345"/>
      <c r="M6" s="345"/>
      <c r="N6" s="345"/>
      <c r="O6" s="346"/>
      <c r="P6" s="199"/>
      <c r="Q6" s="199"/>
      <c r="R6" s="199"/>
      <c r="S6" s="200"/>
      <c r="T6" s="200"/>
      <c r="U6" s="200"/>
      <c r="V6" s="199"/>
      <c r="W6" s="190"/>
    </row>
    <row r="7" spans="1:23" ht="43.5" customHeight="1">
      <c r="A7" s="190"/>
      <c r="B7" s="344" t="s">
        <v>4</v>
      </c>
      <c r="C7" s="345"/>
      <c r="D7" s="345"/>
      <c r="E7" s="345"/>
      <c r="F7" s="345"/>
      <c r="G7" s="345"/>
      <c r="H7" s="345"/>
      <c r="I7" s="345"/>
      <c r="J7" s="345"/>
      <c r="K7" s="345"/>
      <c r="L7" s="345"/>
      <c r="M7" s="345"/>
      <c r="N7" s="345"/>
      <c r="O7" s="346"/>
      <c r="P7" s="199"/>
      <c r="Q7" s="199"/>
      <c r="R7" s="199"/>
      <c r="S7" s="200"/>
      <c r="T7" s="200"/>
      <c r="U7" s="200"/>
      <c r="V7" s="199"/>
      <c r="W7" s="190"/>
    </row>
    <row r="8" spans="1:23" ht="30" customHeight="1" thickBot="1">
      <c r="A8" s="190"/>
      <c r="B8" s="347" t="s">
        <v>5</v>
      </c>
      <c r="C8" s="348"/>
      <c r="D8" s="348"/>
      <c r="E8" s="348"/>
      <c r="F8" s="348"/>
      <c r="G8" s="348"/>
      <c r="H8" s="348"/>
      <c r="I8" s="348"/>
      <c r="J8" s="348"/>
      <c r="K8" s="348"/>
      <c r="L8" s="348"/>
      <c r="M8" s="348"/>
      <c r="N8" s="348"/>
      <c r="O8" s="349"/>
      <c r="P8" s="199"/>
      <c r="Q8"/>
      <c r="R8"/>
      <c r="S8"/>
      <c r="T8"/>
      <c r="U8"/>
      <c r="V8"/>
      <c r="W8"/>
    </row>
    <row r="9" spans="1:23" ht="15.75" thickBot="1">
      <c r="A9" s="205"/>
      <c r="B9" s="206"/>
      <c r="C9" s="207"/>
      <c r="D9" s="207"/>
      <c r="E9" s="207"/>
      <c r="F9" s="207"/>
      <c r="G9" s="207"/>
      <c r="H9" s="207"/>
      <c r="I9" s="208"/>
      <c r="J9" s="207"/>
      <c r="K9" s="209"/>
      <c r="L9" s="207"/>
      <c r="M9" s="207"/>
      <c r="N9" s="207"/>
      <c r="O9" s="208"/>
      <c r="P9" s="207"/>
      <c r="Q9" s="210"/>
      <c r="R9" s="211"/>
      <c r="S9" s="212"/>
      <c r="T9" s="212"/>
      <c r="U9" s="212"/>
      <c r="V9" s="213"/>
      <c r="W9" s="205"/>
    </row>
    <row r="10" spans="1:23" ht="19.5" thickBot="1">
      <c r="A10" s="205"/>
      <c r="B10" s="338" t="s">
        <v>6</v>
      </c>
      <c r="C10" s="339"/>
      <c r="D10" s="339"/>
      <c r="E10" s="339"/>
      <c r="F10" s="339"/>
      <c r="G10" s="339"/>
      <c r="H10" s="339"/>
      <c r="I10" s="339"/>
      <c r="J10" s="339"/>
      <c r="K10" s="339"/>
      <c r="L10" s="339"/>
      <c r="M10" s="339"/>
      <c r="N10" s="339"/>
      <c r="O10" s="339"/>
      <c r="P10" s="339"/>
      <c r="Q10" s="339"/>
      <c r="R10" s="339"/>
      <c r="S10" s="339"/>
      <c r="T10" s="339"/>
      <c r="U10" s="339"/>
      <c r="V10" s="340"/>
      <c r="W10" s="205"/>
    </row>
    <row r="11" spans="1:23" ht="15.75" thickBot="1">
      <c r="A11" s="205"/>
      <c r="B11" s="350" t="s">
        <v>7</v>
      </c>
      <c r="C11" s="350" t="s">
        <v>8</v>
      </c>
      <c r="D11" s="352" t="s">
        <v>9</v>
      </c>
      <c r="E11" s="353"/>
      <c r="F11" s="353"/>
      <c r="G11" s="353"/>
      <c r="H11" s="353"/>
      <c r="I11" s="353"/>
      <c r="J11" s="353"/>
      <c r="K11" s="353"/>
      <c r="L11" s="353"/>
      <c r="M11" s="353"/>
      <c r="N11" s="353"/>
      <c r="O11" s="353"/>
      <c r="P11" s="353"/>
      <c r="Q11" s="353"/>
      <c r="R11" s="353"/>
      <c r="S11" s="353"/>
      <c r="T11" s="354"/>
      <c r="U11" s="165"/>
      <c r="V11" s="355" t="s">
        <v>10</v>
      </c>
      <c r="W11" s="205"/>
    </row>
    <row r="12" spans="1:23" ht="15.75" thickBot="1">
      <c r="A12" s="205"/>
      <c r="B12" s="351"/>
      <c r="C12" s="351"/>
      <c r="D12" s="331" t="str">
        <f>'Additional Info &amp; Definitions'!$D$16</f>
        <v>Fiscal Year 2023</v>
      </c>
      <c r="E12" s="357"/>
      <c r="F12" s="332"/>
      <c r="G12" s="332"/>
      <c r="H12" s="332"/>
      <c r="I12" s="333"/>
      <c r="J12" s="331" t="str">
        <f>'Additional Info &amp; Definitions'!$E$16</f>
        <v>Fiscal Year 2024</v>
      </c>
      <c r="K12" s="332"/>
      <c r="L12" s="332"/>
      <c r="M12" s="332"/>
      <c r="N12" s="332"/>
      <c r="O12" s="333"/>
      <c r="P12" s="331" t="str">
        <f>'Additional Info &amp; Definitions'!$F$16</f>
        <v>Fiscal Year 2025</v>
      </c>
      <c r="Q12" s="332"/>
      <c r="R12" s="332"/>
      <c r="S12" s="332"/>
      <c r="T12" s="333"/>
      <c r="U12" s="173"/>
      <c r="V12" s="356"/>
      <c r="W12" s="205"/>
    </row>
    <row r="13" spans="1:23" ht="15.75" thickBot="1">
      <c r="A13" s="205"/>
      <c r="B13" s="334"/>
      <c r="C13" s="335"/>
      <c r="D13" s="178" t="s">
        <v>11</v>
      </c>
      <c r="E13" s="179"/>
      <c r="F13" s="167" t="s">
        <v>12</v>
      </c>
      <c r="G13" s="167" t="s">
        <v>13</v>
      </c>
      <c r="H13" s="167" t="s">
        <v>14</v>
      </c>
      <c r="I13" s="180" t="s">
        <v>15</v>
      </c>
      <c r="J13" s="178" t="s">
        <v>11</v>
      </c>
      <c r="K13" s="181" t="s">
        <v>12</v>
      </c>
      <c r="L13" s="167" t="s">
        <v>13</v>
      </c>
      <c r="M13" s="167"/>
      <c r="N13" s="167" t="s">
        <v>14</v>
      </c>
      <c r="O13" s="180" t="s">
        <v>15</v>
      </c>
      <c r="P13" s="178" t="s">
        <v>11</v>
      </c>
      <c r="Q13" s="167" t="s">
        <v>12</v>
      </c>
      <c r="R13" s="167" t="s">
        <v>13</v>
      </c>
      <c r="S13" s="182" t="s">
        <v>14</v>
      </c>
      <c r="T13" s="183" t="s">
        <v>15</v>
      </c>
      <c r="U13" s="174"/>
      <c r="V13" s="214"/>
      <c r="W13" s="205"/>
    </row>
    <row r="14" spans="1:23">
      <c r="A14" s="205"/>
      <c r="B14" s="215" t="s">
        <v>16</v>
      </c>
      <c r="C14" s="188" t="s">
        <v>17</v>
      </c>
      <c r="D14" s="189">
        <v>25.240385</v>
      </c>
      <c r="E14" s="216"/>
      <c r="F14" s="217">
        <v>40</v>
      </c>
      <c r="G14" s="217">
        <v>52</v>
      </c>
      <c r="H14" s="218">
        <f>D14*F14*G14</f>
        <v>52500.000800000002</v>
      </c>
      <c r="I14" s="219">
        <f>H14*'Additional Info &amp; Definitions'!$D$17</f>
        <v>16747.500255200001</v>
      </c>
      <c r="J14" s="189">
        <v>25.997596000000001</v>
      </c>
      <c r="K14" s="220">
        <v>40</v>
      </c>
      <c r="L14" s="217">
        <v>52</v>
      </c>
      <c r="M14" s="217"/>
      <c r="N14" s="218">
        <f>J14*K14*L14</f>
        <v>54074.999679999994</v>
      </c>
      <c r="O14" s="219">
        <f>N14*'Additional Info &amp; Definitions'!$E$17</f>
        <v>18547.724890239999</v>
      </c>
      <c r="P14" s="189">
        <v>26.777524</v>
      </c>
      <c r="Q14" s="217">
        <v>40</v>
      </c>
      <c r="R14" s="217">
        <v>52</v>
      </c>
      <c r="S14" s="218">
        <f>P14*Q14*R14</f>
        <v>55697.249920000002</v>
      </c>
      <c r="T14" s="221">
        <f>S14*'Additional Info &amp; Definitions'!$F$17</f>
        <v>18157.303473920001</v>
      </c>
      <c r="U14" s="222"/>
      <c r="V14" s="223"/>
      <c r="W14" s="205"/>
    </row>
    <row r="15" spans="1:23">
      <c r="A15" s="205"/>
      <c r="B15" s="224" t="s">
        <v>18</v>
      </c>
      <c r="C15" s="225"/>
      <c r="D15" s="189"/>
      <c r="E15" s="216"/>
      <c r="F15" s="226"/>
      <c r="G15" s="226"/>
      <c r="H15" s="218">
        <f>D15*F15*G15</f>
        <v>0</v>
      </c>
      <c r="I15" s="219">
        <f>H15*'Additional Info &amp; Definitions'!$D$17</f>
        <v>0</v>
      </c>
      <c r="J15" s="189"/>
      <c r="K15" s="227"/>
      <c r="L15" s="226"/>
      <c r="M15" s="226"/>
      <c r="N15" s="218">
        <f>J15*K15*L15</f>
        <v>0</v>
      </c>
      <c r="O15" s="219">
        <f>N15*'Additional Info &amp; Definitions'!$E$17</f>
        <v>0</v>
      </c>
      <c r="P15" s="189"/>
      <c r="Q15" s="226"/>
      <c r="R15" s="226"/>
      <c r="S15" s="218">
        <f>P15*Q15*R15</f>
        <v>0</v>
      </c>
      <c r="T15" s="221">
        <f>S15*'Additional Info &amp; Definitions'!$F$17</f>
        <v>0</v>
      </c>
      <c r="U15" s="222"/>
      <c r="V15" s="223"/>
      <c r="W15" s="205"/>
    </row>
    <row r="16" spans="1:23">
      <c r="A16" s="205"/>
      <c r="B16" s="224" t="s">
        <v>19</v>
      </c>
      <c r="C16" s="225"/>
      <c r="D16" s="189"/>
      <c r="E16" s="216"/>
      <c r="F16" s="226"/>
      <c r="G16" s="226"/>
      <c r="H16" s="218">
        <f>D16*F16*G16</f>
        <v>0</v>
      </c>
      <c r="I16" s="219">
        <f>H16*'Additional Info &amp; Definitions'!$D$17</f>
        <v>0</v>
      </c>
      <c r="J16" s="189"/>
      <c r="K16" s="227"/>
      <c r="L16" s="226"/>
      <c r="M16" s="226"/>
      <c r="N16" s="218">
        <f>J16*K16*L16</f>
        <v>0</v>
      </c>
      <c r="O16" s="219">
        <f>N16*'Additional Info &amp; Definitions'!$E$17</f>
        <v>0</v>
      </c>
      <c r="P16" s="189"/>
      <c r="Q16" s="226"/>
      <c r="R16" s="226"/>
      <c r="S16" s="218">
        <f>P16*Q16*R16</f>
        <v>0</v>
      </c>
      <c r="T16" s="221">
        <f>S16*'Additional Info &amp; Definitions'!$F$17</f>
        <v>0</v>
      </c>
      <c r="U16" s="222"/>
      <c r="V16" s="223"/>
      <c r="W16" s="205"/>
    </row>
    <row r="17" spans="1:28" ht="15.75" thickBot="1">
      <c r="A17" s="205"/>
      <c r="B17" s="228" t="s">
        <v>20</v>
      </c>
      <c r="C17" s="229"/>
      <c r="D17" s="230"/>
      <c r="E17" s="231"/>
      <c r="F17" s="232"/>
      <c r="G17" s="232"/>
      <c r="H17" s="233">
        <f>D17*F17*G17</f>
        <v>0</v>
      </c>
      <c r="I17" s="234">
        <f>H17*'Additional Info &amp; Definitions'!$D$17</f>
        <v>0</v>
      </c>
      <c r="J17" s="230"/>
      <c r="K17" s="235"/>
      <c r="L17" s="232"/>
      <c r="M17" s="232"/>
      <c r="N17" s="233">
        <f>J17*K17*L17</f>
        <v>0</v>
      </c>
      <c r="O17" s="219">
        <f>N17*'Additional Info &amp; Definitions'!$E$17</f>
        <v>0</v>
      </c>
      <c r="P17" s="230"/>
      <c r="Q17" s="232"/>
      <c r="R17" s="232"/>
      <c r="S17" s="233">
        <f>P17*Q17*R17</f>
        <v>0</v>
      </c>
      <c r="T17" s="221">
        <f>S17*'Additional Info &amp; Definitions'!$F$17</f>
        <v>0</v>
      </c>
      <c r="U17" s="236"/>
      <c r="V17" s="237"/>
      <c r="W17" s="205"/>
      <c r="X17" s="190"/>
      <c r="Y17" s="190"/>
      <c r="Z17" s="190"/>
      <c r="AA17" s="190"/>
      <c r="AB17" s="238"/>
    </row>
    <row r="18" spans="1:28" ht="15.75" thickBot="1">
      <c r="A18" s="205"/>
      <c r="B18" s="206"/>
      <c r="C18" s="207"/>
      <c r="D18" s="239"/>
      <c r="E18" s="239"/>
      <c r="F18" s="239"/>
      <c r="G18" s="239"/>
      <c r="H18" s="239"/>
      <c r="I18" s="240"/>
      <c r="J18" s="207"/>
      <c r="K18" s="209"/>
      <c r="L18" s="207"/>
      <c r="M18" s="207"/>
      <c r="N18" s="207"/>
      <c r="O18" s="208"/>
      <c r="P18" s="207"/>
      <c r="Q18" s="210"/>
      <c r="R18" s="211"/>
      <c r="S18" s="212"/>
      <c r="T18" s="212"/>
      <c r="U18" s="212"/>
      <c r="V18" s="213"/>
      <c r="W18" s="205"/>
      <c r="X18" s="190"/>
      <c r="Y18" s="190"/>
      <c r="Z18" s="190"/>
      <c r="AA18" s="190"/>
      <c r="AB18" s="238"/>
    </row>
    <row r="19" spans="1:28" s="8" customFormat="1" ht="15.75" thickBot="1">
      <c r="A19" s="205"/>
      <c r="B19" s="336" t="s">
        <v>21</v>
      </c>
      <c r="C19" s="337"/>
      <c r="D19" s="2"/>
      <c r="E19" s="2"/>
      <c r="F19" s="2"/>
      <c r="G19" s="4" t="str">
        <f>_xlfn.CONCAT('Additional Info &amp; Definitions'!D16," ","Total")</f>
        <v>Fiscal Year 2023 Total</v>
      </c>
      <c r="H19" s="5">
        <f>SUM(H14:H17)</f>
        <v>52500.000800000002</v>
      </c>
      <c r="I19" s="139">
        <f>SUM(I14:I17)</f>
        <v>16747.500255200001</v>
      </c>
      <c r="J19" s="3"/>
      <c r="K19" s="146"/>
      <c r="L19" s="4" t="str">
        <f>_xlfn.CONCAT('Additional Info &amp; Definitions'!E16," ","Total")</f>
        <v>Fiscal Year 2024 Total</v>
      </c>
      <c r="M19" s="172"/>
      <c r="N19" s="7">
        <f>SUM(N14:N17)</f>
        <v>54074.999679999994</v>
      </c>
      <c r="O19" s="241">
        <f>SUM(O14:O17)</f>
        <v>18547.724890239999</v>
      </c>
      <c r="P19" s="242"/>
      <c r="Q19" s="243"/>
      <c r="R19" s="4" t="str">
        <f>_xlfn.CONCAT('Additional Info &amp; Definitions'!F16," ","Total")</f>
        <v>Fiscal Year 2025 Total</v>
      </c>
      <c r="S19" s="5">
        <f>SUM(S14:S17)</f>
        <v>55697.249920000002</v>
      </c>
      <c r="T19" s="6">
        <f>SUM(T14:T17)</f>
        <v>18157.303473920001</v>
      </c>
      <c r="U19" s="175"/>
      <c r="V19" s="244"/>
      <c r="W19" s="205"/>
      <c r="X19" s="205"/>
      <c r="Y19" s="205"/>
      <c r="Z19" s="205"/>
      <c r="AA19" s="205"/>
      <c r="AB19" s="245"/>
    </row>
    <row r="20" spans="1:28" s="8" customFormat="1" ht="15.75" thickBot="1">
      <c r="A20" s="205"/>
      <c r="B20" s="246"/>
      <c r="C20" s="247"/>
      <c r="D20" s="247"/>
      <c r="E20" s="247"/>
      <c r="F20" s="247"/>
      <c r="G20" s="247"/>
      <c r="H20" s="247"/>
      <c r="I20" s="248"/>
      <c r="J20" s="247"/>
      <c r="K20" s="249"/>
      <c r="L20" s="247"/>
      <c r="M20" s="247"/>
      <c r="N20" s="247"/>
      <c r="O20" s="248"/>
      <c r="P20" s="247"/>
      <c r="Q20" s="250"/>
      <c r="R20" s="251"/>
      <c r="S20" s="252"/>
      <c r="T20" s="252"/>
      <c r="U20" s="252"/>
      <c r="V20" s="253"/>
      <c r="W20" s="205"/>
      <c r="X20" s="205"/>
      <c r="Y20" s="205"/>
      <c r="Z20" s="205"/>
      <c r="AA20" s="205"/>
      <c r="AB20" s="245"/>
    </row>
    <row r="21" spans="1:28" ht="15.75" thickBot="1">
      <c r="A21" s="190"/>
      <c r="B21" s="109"/>
      <c r="C21" s="110"/>
      <c r="D21" s="110"/>
      <c r="E21" s="110"/>
      <c r="F21" s="110"/>
      <c r="G21" s="110"/>
      <c r="H21" s="110"/>
      <c r="I21" s="140"/>
      <c r="J21" s="254"/>
      <c r="K21" s="255"/>
      <c r="L21" s="254"/>
      <c r="M21" s="254"/>
      <c r="N21" s="254"/>
      <c r="O21" s="256"/>
      <c r="P21" s="254"/>
      <c r="Q21" s="257"/>
      <c r="R21" s="258"/>
      <c r="S21" s="259"/>
      <c r="T21" s="259"/>
      <c r="U21" s="259"/>
      <c r="V21" s="260"/>
      <c r="W21" s="190"/>
      <c r="X21" s="190"/>
      <c r="Y21" s="190"/>
      <c r="Z21" s="190"/>
      <c r="AA21" s="190"/>
      <c r="AB21" s="238"/>
    </row>
    <row r="22" spans="1:28" ht="19.5" thickBot="1">
      <c r="A22" s="205"/>
      <c r="B22" s="338" t="s">
        <v>22</v>
      </c>
      <c r="C22" s="339"/>
      <c r="D22" s="339"/>
      <c r="E22" s="339"/>
      <c r="F22" s="339"/>
      <c r="G22" s="339"/>
      <c r="H22" s="339"/>
      <c r="I22" s="339"/>
      <c r="J22" s="339"/>
      <c r="K22" s="339"/>
      <c r="L22" s="339"/>
      <c r="M22" s="339"/>
      <c r="N22" s="339"/>
      <c r="O22" s="339"/>
      <c r="P22" s="339"/>
      <c r="Q22" s="339"/>
      <c r="R22" s="339"/>
      <c r="S22" s="339"/>
      <c r="T22" s="339"/>
      <c r="U22" s="339"/>
      <c r="V22" s="340"/>
      <c r="W22" s="205"/>
      <c r="X22" s="190"/>
      <c r="Y22" s="190"/>
      <c r="Z22" s="190"/>
      <c r="AA22" s="190"/>
      <c r="AB22" s="238"/>
    </row>
    <row r="23" spans="1:28" ht="15.75" thickBot="1">
      <c r="A23" s="205"/>
      <c r="B23" s="355" t="s">
        <v>7</v>
      </c>
      <c r="C23" s="355" t="s">
        <v>8</v>
      </c>
      <c r="D23" s="352" t="s">
        <v>9</v>
      </c>
      <c r="E23" s="353"/>
      <c r="F23" s="353"/>
      <c r="G23" s="353"/>
      <c r="H23" s="353"/>
      <c r="I23" s="353"/>
      <c r="J23" s="353"/>
      <c r="K23" s="353"/>
      <c r="L23" s="353"/>
      <c r="M23" s="353"/>
      <c r="N23" s="353"/>
      <c r="O23" s="353"/>
      <c r="P23" s="353"/>
      <c r="Q23" s="353"/>
      <c r="R23" s="353"/>
      <c r="S23" s="353"/>
      <c r="T23" s="370"/>
      <c r="U23" s="166"/>
      <c r="V23" s="355" t="s">
        <v>10</v>
      </c>
      <c r="W23" s="205"/>
      <c r="X23" s="190"/>
      <c r="Y23" s="190"/>
      <c r="Z23" s="190"/>
      <c r="AA23" s="190"/>
      <c r="AB23" s="238"/>
    </row>
    <row r="24" spans="1:28" ht="15.75" thickBot="1">
      <c r="A24" s="205"/>
      <c r="B24" s="356"/>
      <c r="C24" s="356"/>
      <c r="D24" s="352" t="str">
        <f>'Additional Info &amp; Definitions'!$D$16</f>
        <v>Fiscal Year 2023</v>
      </c>
      <c r="E24" s="353"/>
      <c r="F24" s="353"/>
      <c r="G24" s="353"/>
      <c r="H24" s="353"/>
      <c r="I24" s="370"/>
      <c r="J24" s="352" t="str">
        <f>'Additional Info &amp; Definitions'!$E$16</f>
        <v>Fiscal Year 2024</v>
      </c>
      <c r="K24" s="353"/>
      <c r="L24" s="353"/>
      <c r="M24" s="353"/>
      <c r="N24" s="353"/>
      <c r="O24" s="370"/>
      <c r="P24" s="352" t="str">
        <f>'Additional Info &amp; Definitions'!$F$16</f>
        <v>Fiscal Year 2025</v>
      </c>
      <c r="Q24" s="353"/>
      <c r="R24" s="353"/>
      <c r="S24" s="353"/>
      <c r="T24" s="370"/>
      <c r="U24" s="173"/>
      <c r="V24" s="356"/>
      <c r="W24" s="205"/>
      <c r="X24" s="190"/>
      <c r="Y24" s="190"/>
      <c r="Z24" s="190"/>
      <c r="AA24" s="190"/>
      <c r="AB24" s="238"/>
    </row>
    <row r="25" spans="1:28" ht="15.75" thickBot="1">
      <c r="A25" s="205"/>
      <c r="B25" s="359"/>
      <c r="C25" s="360"/>
      <c r="D25" s="178" t="s">
        <v>11</v>
      </c>
      <c r="E25" s="179"/>
      <c r="F25" s="167" t="s">
        <v>12</v>
      </c>
      <c r="G25" s="167" t="s">
        <v>13</v>
      </c>
      <c r="H25" s="167" t="s">
        <v>14</v>
      </c>
      <c r="I25" s="180" t="s">
        <v>15</v>
      </c>
      <c r="J25" s="178" t="s">
        <v>11</v>
      </c>
      <c r="K25" s="181" t="s">
        <v>12</v>
      </c>
      <c r="L25" s="167" t="s">
        <v>13</v>
      </c>
      <c r="M25" s="167"/>
      <c r="N25" s="167" t="s">
        <v>14</v>
      </c>
      <c r="O25" s="180" t="s">
        <v>15</v>
      </c>
      <c r="P25" s="178" t="s">
        <v>11</v>
      </c>
      <c r="Q25" s="167" t="s">
        <v>12</v>
      </c>
      <c r="R25" s="167" t="s">
        <v>13</v>
      </c>
      <c r="S25" s="182" t="s">
        <v>14</v>
      </c>
      <c r="T25" s="183" t="s">
        <v>15</v>
      </c>
      <c r="U25" s="174"/>
      <c r="V25" s="214"/>
      <c r="W25" s="205"/>
      <c r="X25" s="190"/>
      <c r="Y25" s="190"/>
      <c r="Z25" s="190"/>
      <c r="AA25" s="190"/>
      <c r="AB25" s="238"/>
    </row>
    <row r="26" spans="1:28">
      <c r="A26" s="205"/>
      <c r="B26" s="215" t="s">
        <v>16</v>
      </c>
      <c r="C26" s="188"/>
      <c r="D26" s="261"/>
      <c r="E26" s="262"/>
      <c r="F26" s="217"/>
      <c r="G26" s="217"/>
      <c r="H26" s="263">
        <f>D26*F26*G26</f>
        <v>0</v>
      </c>
      <c r="I26" s="264">
        <f>H26*'Additional Info &amp; Definitions'!$D$18</f>
        <v>0</v>
      </c>
      <c r="J26" s="261"/>
      <c r="K26" s="265"/>
      <c r="L26" s="266"/>
      <c r="M26" s="267"/>
      <c r="N26" s="263">
        <f>J26*K26*L26</f>
        <v>0</v>
      </c>
      <c r="O26" s="264">
        <f>N26*'Additional Info &amp; Definitions'!$E$18</f>
        <v>0</v>
      </c>
      <c r="P26" s="261"/>
      <c r="Q26" s="268"/>
      <c r="R26" s="217"/>
      <c r="S26" s="263">
        <f>P26*Q26*R26</f>
        <v>0</v>
      </c>
      <c r="T26" s="269">
        <f>S26*'Additional Info &amp; Definitions'!$F$18</f>
        <v>0</v>
      </c>
      <c r="U26" s="269"/>
      <c r="V26" s="223"/>
      <c r="W26" s="205"/>
      <c r="X26" s="190"/>
      <c r="Y26" s="190"/>
      <c r="Z26" s="190"/>
      <c r="AA26" s="190"/>
      <c r="AB26" s="238"/>
    </row>
    <row r="27" spans="1:28">
      <c r="A27" s="205"/>
      <c r="B27" s="224" t="s">
        <v>18</v>
      </c>
      <c r="C27" s="225"/>
      <c r="D27" s="261"/>
      <c r="E27" s="262"/>
      <c r="F27" s="226"/>
      <c r="G27" s="226"/>
      <c r="H27" s="263">
        <f>D27*F27*G27</f>
        <v>0</v>
      </c>
      <c r="I27" s="264">
        <f>H27*'Additional Info &amp; Definitions'!$D$18</f>
        <v>0</v>
      </c>
      <c r="J27" s="261"/>
      <c r="K27" s="270"/>
      <c r="L27" s="271"/>
      <c r="M27" s="267"/>
      <c r="N27" s="263">
        <f t="shared" ref="N27:N29" si="0">J27*K27*L27</f>
        <v>0</v>
      </c>
      <c r="O27" s="264">
        <f>N27*'Additional Info &amp; Definitions'!$E$18</f>
        <v>0</v>
      </c>
      <c r="P27" s="261"/>
      <c r="Q27" s="272"/>
      <c r="R27" s="226"/>
      <c r="S27" s="263">
        <f t="shared" ref="S27:S29" si="1">P27*Q27*R27</f>
        <v>0</v>
      </c>
      <c r="T27" s="269">
        <f>S27*'Additional Info &amp; Definitions'!$F$18</f>
        <v>0</v>
      </c>
      <c r="U27" s="269"/>
      <c r="V27" s="223"/>
      <c r="W27" s="205"/>
      <c r="X27" s="190"/>
      <c r="Y27" s="190"/>
      <c r="Z27" s="190"/>
      <c r="AA27" s="190"/>
      <c r="AB27" s="238"/>
    </row>
    <row r="28" spans="1:28">
      <c r="A28" s="205"/>
      <c r="B28" s="224" t="s">
        <v>19</v>
      </c>
      <c r="C28" s="225"/>
      <c r="D28" s="261"/>
      <c r="E28" s="262"/>
      <c r="F28" s="226"/>
      <c r="G28" s="226"/>
      <c r="H28" s="263">
        <f>D28*F28*G28</f>
        <v>0</v>
      </c>
      <c r="I28" s="264">
        <f>H28*'Additional Info &amp; Definitions'!$D$18</f>
        <v>0</v>
      </c>
      <c r="J28" s="261"/>
      <c r="K28" s="270"/>
      <c r="L28" s="271"/>
      <c r="M28" s="267"/>
      <c r="N28" s="263">
        <f t="shared" si="0"/>
        <v>0</v>
      </c>
      <c r="O28" s="264">
        <f>N28*'Additional Info &amp; Definitions'!$E$18</f>
        <v>0</v>
      </c>
      <c r="P28" s="261"/>
      <c r="Q28" s="272"/>
      <c r="R28" s="226"/>
      <c r="S28" s="263">
        <f t="shared" si="1"/>
        <v>0</v>
      </c>
      <c r="T28" s="269">
        <f>S28*'Additional Info &amp; Definitions'!$F$18</f>
        <v>0</v>
      </c>
      <c r="U28" s="269"/>
      <c r="V28" s="223"/>
      <c r="W28" s="205"/>
      <c r="X28" s="190"/>
      <c r="Y28" s="190"/>
      <c r="Z28" s="190"/>
      <c r="AA28" s="190"/>
      <c r="AB28" s="238"/>
    </row>
    <row r="29" spans="1:28" ht="15.75" thickBot="1">
      <c r="A29" s="205"/>
      <c r="B29" s="228" t="s">
        <v>20</v>
      </c>
      <c r="C29" s="229"/>
      <c r="D29" s="261"/>
      <c r="E29" s="273"/>
      <c r="F29" s="232"/>
      <c r="G29" s="232"/>
      <c r="H29" s="274">
        <f>D29*F29*G29</f>
        <v>0</v>
      </c>
      <c r="I29" s="264">
        <f>H29*'Additional Info &amp; Definitions'!$D$18</f>
        <v>0</v>
      </c>
      <c r="J29" s="261"/>
      <c r="K29" s="275"/>
      <c r="L29" s="276"/>
      <c r="M29" s="277"/>
      <c r="N29" s="274">
        <f t="shared" si="0"/>
        <v>0</v>
      </c>
      <c r="O29" s="264">
        <f>N29*'Additional Info &amp; Definitions'!$E$18</f>
        <v>0</v>
      </c>
      <c r="P29" s="261"/>
      <c r="Q29" s="278"/>
      <c r="R29" s="232"/>
      <c r="S29" s="274">
        <f t="shared" si="1"/>
        <v>0</v>
      </c>
      <c r="T29" s="269">
        <f>S29*'Additional Info &amp; Definitions'!$F$18</f>
        <v>0</v>
      </c>
      <c r="U29" s="269"/>
      <c r="V29" s="237"/>
      <c r="W29" s="205"/>
      <c r="X29" s="190"/>
      <c r="Y29" s="190"/>
      <c r="Z29" s="190"/>
      <c r="AA29" s="190"/>
      <c r="AB29" s="238"/>
    </row>
    <row r="30" spans="1:28" ht="15.75" thickBot="1">
      <c r="A30" s="205"/>
      <c r="B30" s="206"/>
      <c r="C30" s="207"/>
      <c r="D30" s="207"/>
      <c r="E30" s="207"/>
      <c r="F30" s="207"/>
      <c r="G30" s="207"/>
      <c r="H30" s="207"/>
      <c r="I30" s="208"/>
      <c r="J30" s="207"/>
      <c r="K30" s="209"/>
      <c r="L30" s="207"/>
      <c r="M30" s="207"/>
      <c r="N30" s="207"/>
      <c r="O30" s="208"/>
      <c r="P30" s="207"/>
      <c r="Q30" s="210"/>
      <c r="R30" s="211"/>
      <c r="S30" s="212"/>
      <c r="T30" s="212"/>
      <c r="U30" s="212"/>
      <c r="V30" s="213"/>
      <c r="W30" s="205"/>
      <c r="X30" s="190"/>
      <c r="Y30" s="190"/>
      <c r="Z30" s="190"/>
      <c r="AA30" s="190"/>
      <c r="AB30" s="238"/>
    </row>
    <row r="31" spans="1:28" s="8" customFormat="1" ht="15.75" thickBot="1">
      <c r="A31" s="205"/>
      <c r="B31" s="361" t="s">
        <v>21</v>
      </c>
      <c r="C31" s="362"/>
      <c r="D31" s="2"/>
      <c r="E31" s="2"/>
      <c r="F31" s="2"/>
      <c r="G31" s="4" t="str">
        <f>_xlfn.CONCAT('Additional Info &amp; Definitions'!D16," ","Total")</f>
        <v>Fiscal Year 2023 Total</v>
      </c>
      <c r="H31" s="5">
        <f>SUM(H26:H29)</f>
        <v>0</v>
      </c>
      <c r="I31" s="139">
        <f>SUM(I26:I29)</f>
        <v>0</v>
      </c>
      <c r="J31" s="3"/>
      <c r="K31" s="146"/>
      <c r="L31" s="4" t="str">
        <f>_xlfn.CONCAT('Additional Info &amp; Definitions'!E16," ","Total")</f>
        <v>Fiscal Year 2024 Total</v>
      </c>
      <c r="M31" s="172"/>
      <c r="N31" s="7">
        <f>SUM(N26:N29)</f>
        <v>0</v>
      </c>
      <c r="O31" s="241">
        <f t="shared" ref="O31" si="2">SUM(O26:O29)</f>
        <v>0</v>
      </c>
      <c r="P31" s="242"/>
      <c r="Q31" s="243"/>
      <c r="R31" s="4" t="str">
        <f>_xlfn.CONCAT('Additional Info &amp; Definitions'!F16," ","Total")</f>
        <v>Fiscal Year 2025 Total</v>
      </c>
      <c r="S31" s="5">
        <f>SUM(S26:S29)</f>
        <v>0</v>
      </c>
      <c r="T31" s="6">
        <f>SUM(T26:T29)</f>
        <v>0</v>
      </c>
      <c r="U31" s="175"/>
      <c r="V31" s="244"/>
      <c r="W31" s="205"/>
      <c r="X31" s="205"/>
      <c r="Y31" s="205"/>
      <c r="Z31" s="205"/>
      <c r="AA31" s="205"/>
      <c r="AB31" s="245"/>
    </row>
    <row r="32" spans="1:28" s="8" customFormat="1" ht="15.75" thickBot="1">
      <c r="A32" s="205"/>
      <c r="B32" s="246"/>
      <c r="C32" s="247"/>
      <c r="D32" s="247"/>
      <c r="E32" s="247"/>
      <c r="F32" s="247"/>
      <c r="G32" s="247"/>
      <c r="H32" s="247"/>
      <c r="I32" s="248"/>
      <c r="J32" s="247"/>
      <c r="K32" s="249"/>
      <c r="L32" s="247"/>
      <c r="M32" s="247"/>
      <c r="N32" s="247"/>
      <c r="O32" s="248"/>
      <c r="P32" s="247"/>
      <c r="Q32" s="250"/>
      <c r="R32" s="251"/>
      <c r="S32" s="252"/>
      <c r="T32" s="252"/>
      <c r="U32" s="252"/>
      <c r="V32" s="253"/>
      <c r="W32" s="205"/>
      <c r="X32" s="205"/>
      <c r="Y32" s="205"/>
      <c r="Z32" s="205"/>
      <c r="AA32" s="205"/>
      <c r="AB32" s="245"/>
    </row>
    <row r="33" spans="1:28" s="8" customFormat="1" ht="15.75" thickBot="1">
      <c r="A33" s="205"/>
      <c r="B33" s="279"/>
      <c r="C33" s="280"/>
      <c r="D33" s="280"/>
      <c r="E33" s="280"/>
      <c r="F33" s="280"/>
      <c r="G33" s="280"/>
      <c r="H33" s="280"/>
      <c r="I33" s="281"/>
      <c r="J33" s="280"/>
      <c r="K33" s="282"/>
      <c r="L33" s="280"/>
      <c r="M33" s="280"/>
      <c r="N33" s="280"/>
      <c r="O33" s="281"/>
      <c r="P33" s="280"/>
      <c r="Q33" s="257"/>
      <c r="R33" s="258"/>
      <c r="S33" s="259"/>
      <c r="T33" s="259"/>
      <c r="U33" s="259"/>
      <c r="V33" s="260"/>
      <c r="W33" s="205"/>
      <c r="X33" s="205"/>
      <c r="Y33" s="205"/>
      <c r="Z33" s="205"/>
      <c r="AA33" s="205"/>
      <c r="AB33" s="245"/>
    </row>
    <row r="34" spans="1:28" ht="19.5" thickBot="1">
      <c r="A34" s="205"/>
      <c r="B34" s="338" t="s">
        <v>23</v>
      </c>
      <c r="C34" s="339"/>
      <c r="D34" s="339"/>
      <c r="E34" s="339"/>
      <c r="F34" s="339"/>
      <c r="G34" s="339"/>
      <c r="H34" s="339"/>
      <c r="I34" s="339"/>
      <c r="J34" s="339"/>
      <c r="K34" s="339"/>
      <c r="L34" s="339"/>
      <c r="M34" s="339"/>
      <c r="N34" s="339"/>
      <c r="O34" s="339"/>
      <c r="P34" s="339"/>
      <c r="Q34" s="339"/>
      <c r="R34" s="339"/>
      <c r="S34" s="339"/>
      <c r="T34" s="339"/>
      <c r="U34" s="339"/>
      <c r="V34" s="340"/>
      <c r="W34" s="205"/>
      <c r="X34" s="190"/>
      <c r="Y34" s="190"/>
      <c r="Z34" s="190"/>
      <c r="AA34" s="190"/>
      <c r="AB34" s="238"/>
    </row>
    <row r="35" spans="1:28" ht="15.75" thickBot="1">
      <c r="A35" s="205"/>
      <c r="B35" s="355" t="s">
        <v>7</v>
      </c>
      <c r="C35" s="355" t="s">
        <v>8</v>
      </c>
      <c r="D35" s="352" t="s">
        <v>9</v>
      </c>
      <c r="E35" s="353"/>
      <c r="F35" s="353"/>
      <c r="G35" s="353"/>
      <c r="H35" s="353"/>
      <c r="I35" s="353"/>
      <c r="J35" s="353"/>
      <c r="K35" s="353"/>
      <c r="L35" s="353"/>
      <c r="M35" s="353"/>
      <c r="N35" s="353"/>
      <c r="O35" s="353"/>
      <c r="P35" s="353"/>
      <c r="Q35" s="353"/>
      <c r="R35" s="353"/>
      <c r="S35" s="353"/>
      <c r="T35" s="370"/>
      <c r="U35" s="166"/>
      <c r="V35" s="355" t="s">
        <v>10</v>
      </c>
      <c r="W35" s="205"/>
      <c r="X35" s="190"/>
      <c r="Y35" s="190"/>
      <c r="Z35" s="190"/>
      <c r="AA35" s="190"/>
      <c r="AB35" s="238"/>
    </row>
    <row r="36" spans="1:28" ht="15.75" thickBot="1">
      <c r="A36" s="205"/>
      <c r="B36" s="356"/>
      <c r="C36" s="356"/>
      <c r="D36" s="352" t="str">
        <f>'Additional Info &amp; Definitions'!$D$16</f>
        <v>Fiscal Year 2023</v>
      </c>
      <c r="E36" s="353"/>
      <c r="F36" s="353"/>
      <c r="G36" s="353"/>
      <c r="H36" s="353"/>
      <c r="I36" s="370"/>
      <c r="J36" s="352" t="str">
        <f>'Additional Info &amp; Definitions'!$E$16</f>
        <v>Fiscal Year 2024</v>
      </c>
      <c r="K36" s="353"/>
      <c r="L36" s="353"/>
      <c r="M36" s="353"/>
      <c r="N36" s="353"/>
      <c r="O36" s="370"/>
      <c r="P36" s="352" t="str">
        <f>'Additional Info &amp; Definitions'!$F$16</f>
        <v>Fiscal Year 2025</v>
      </c>
      <c r="Q36" s="353"/>
      <c r="R36" s="353"/>
      <c r="S36" s="353"/>
      <c r="T36" s="370"/>
      <c r="U36" s="173"/>
      <c r="V36" s="356"/>
      <c r="W36" s="205"/>
      <c r="X36" s="190"/>
      <c r="Y36" s="190"/>
      <c r="Z36" s="190"/>
      <c r="AA36" s="190"/>
      <c r="AB36" s="238"/>
    </row>
    <row r="37" spans="1:28" ht="15.75" thickBot="1">
      <c r="A37" s="205"/>
      <c r="B37" s="359"/>
      <c r="C37" s="360"/>
      <c r="D37" s="178" t="s">
        <v>11</v>
      </c>
      <c r="E37" s="179"/>
      <c r="F37" s="167" t="s">
        <v>12</v>
      </c>
      <c r="G37" s="167" t="s">
        <v>13</v>
      </c>
      <c r="H37" s="184" t="s">
        <v>14</v>
      </c>
      <c r="I37" s="185" t="s">
        <v>15</v>
      </c>
      <c r="J37" s="178" t="s">
        <v>11</v>
      </c>
      <c r="K37" s="181" t="s">
        <v>12</v>
      </c>
      <c r="L37" s="167" t="s">
        <v>13</v>
      </c>
      <c r="M37" s="184"/>
      <c r="N37" s="184" t="s">
        <v>14</v>
      </c>
      <c r="O37" s="185" t="s">
        <v>15</v>
      </c>
      <c r="P37" s="178" t="s">
        <v>11</v>
      </c>
      <c r="Q37" s="167" t="s">
        <v>12</v>
      </c>
      <c r="R37" s="167" t="s">
        <v>13</v>
      </c>
      <c r="S37" s="186" t="s">
        <v>14</v>
      </c>
      <c r="T37" s="187" t="s">
        <v>15</v>
      </c>
      <c r="U37" s="176"/>
      <c r="V37" s="214"/>
      <c r="W37" s="205"/>
      <c r="X37" s="190"/>
      <c r="Y37" s="190"/>
      <c r="Z37" s="190"/>
      <c r="AA37" s="190"/>
      <c r="AB37" s="238"/>
    </row>
    <row r="38" spans="1:28">
      <c r="A38" s="205"/>
      <c r="B38" s="215" t="s">
        <v>24</v>
      </c>
      <c r="C38" s="188"/>
      <c r="D38" s="261"/>
      <c r="E38" s="262"/>
      <c r="F38" s="217"/>
      <c r="G38" s="283"/>
      <c r="H38" s="218">
        <f t="shared" ref="H38:H47" si="3">D38*F38*G38</f>
        <v>0</v>
      </c>
      <c r="I38" s="219">
        <f>H38*'Additional Info &amp; Definitions'!$D$19</f>
        <v>0</v>
      </c>
      <c r="J38" s="261"/>
      <c r="K38" s="220"/>
      <c r="L38" s="283"/>
      <c r="M38" s="283"/>
      <c r="N38" s="218">
        <f t="shared" ref="N38:N47" si="4">J38*K38*L38</f>
        <v>0</v>
      </c>
      <c r="O38" s="219">
        <f>N38*'Additional Info &amp; Definitions'!$E$19</f>
        <v>0</v>
      </c>
      <c r="P38" s="261"/>
      <c r="Q38" s="217"/>
      <c r="R38" s="283"/>
      <c r="S38" s="218">
        <f t="shared" ref="S38:S47" si="5">P38*Q38*R38</f>
        <v>0</v>
      </c>
      <c r="T38" s="221">
        <f>S38*'Additional Info &amp; Definitions'!$F$19</f>
        <v>0</v>
      </c>
      <c r="U38" s="222"/>
      <c r="V38" s="223"/>
      <c r="W38" s="205"/>
      <c r="X38" s="190"/>
      <c r="Y38" s="190"/>
      <c r="Z38" s="190"/>
      <c r="AA38" s="190"/>
      <c r="AB38" s="238"/>
    </row>
    <row r="39" spans="1:28">
      <c r="A39" s="205"/>
      <c r="B39" s="224" t="s">
        <v>25</v>
      </c>
      <c r="C39" s="284"/>
      <c r="D39" s="261"/>
      <c r="E39" s="262"/>
      <c r="F39" s="217"/>
      <c r="G39" s="283"/>
      <c r="H39" s="218">
        <f t="shared" si="3"/>
        <v>0</v>
      </c>
      <c r="I39" s="219">
        <f>H39*'Additional Info &amp; Definitions'!$D$19</f>
        <v>0</v>
      </c>
      <c r="J39" s="261"/>
      <c r="K39" s="220"/>
      <c r="L39" s="283"/>
      <c r="M39" s="283"/>
      <c r="N39" s="218">
        <f t="shared" si="4"/>
        <v>0</v>
      </c>
      <c r="O39" s="219">
        <f>N39*'Additional Info &amp; Definitions'!$E$19</f>
        <v>0</v>
      </c>
      <c r="P39" s="261"/>
      <c r="Q39" s="217"/>
      <c r="R39" s="283"/>
      <c r="S39" s="218">
        <f t="shared" si="5"/>
        <v>0</v>
      </c>
      <c r="T39" s="221">
        <f>S39*'Additional Info &amp; Definitions'!$F$19</f>
        <v>0</v>
      </c>
      <c r="U39" s="222"/>
      <c r="V39" s="223"/>
      <c r="W39" s="205"/>
      <c r="X39" s="190"/>
      <c r="Y39" s="190"/>
      <c r="Z39" s="190"/>
      <c r="AA39" s="190"/>
      <c r="AB39" s="238"/>
    </row>
    <row r="40" spans="1:28">
      <c r="A40" s="205"/>
      <c r="B40" s="224" t="s">
        <v>26</v>
      </c>
      <c r="C40" s="284"/>
      <c r="D40" s="261"/>
      <c r="E40" s="262"/>
      <c r="F40" s="217"/>
      <c r="G40" s="283"/>
      <c r="H40" s="218">
        <f t="shared" si="3"/>
        <v>0</v>
      </c>
      <c r="I40" s="219">
        <f>H40*'Additional Info &amp; Definitions'!$D$19</f>
        <v>0</v>
      </c>
      <c r="J40" s="261"/>
      <c r="K40" s="220"/>
      <c r="L40" s="283"/>
      <c r="M40" s="283"/>
      <c r="N40" s="218">
        <f t="shared" si="4"/>
        <v>0</v>
      </c>
      <c r="O40" s="219">
        <f>N40*'Additional Info &amp; Definitions'!$E$19</f>
        <v>0</v>
      </c>
      <c r="P40" s="261"/>
      <c r="Q40" s="217"/>
      <c r="R40" s="283"/>
      <c r="S40" s="218">
        <f t="shared" si="5"/>
        <v>0</v>
      </c>
      <c r="T40" s="221">
        <f>S40*'Additional Info &amp; Definitions'!$F$19</f>
        <v>0</v>
      </c>
      <c r="U40" s="222"/>
      <c r="V40" s="223"/>
      <c r="W40" s="205"/>
      <c r="X40" s="190"/>
      <c r="Y40" s="190"/>
      <c r="Z40" s="190"/>
      <c r="AA40" s="190"/>
      <c r="AB40" s="238"/>
    </row>
    <row r="41" spans="1:28">
      <c r="A41" s="205"/>
      <c r="B41" s="224" t="s">
        <v>27</v>
      </c>
      <c r="C41" s="284"/>
      <c r="D41" s="261"/>
      <c r="E41" s="262"/>
      <c r="F41" s="217"/>
      <c r="G41" s="283"/>
      <c r="H41" s="218">
        <f t="shared" si="3"/>
        <v>0</v>
      </c>
      <c r="I41" s="219">
        <f>H41*'Additional Info &amp; Definitions'!$D$19</f>
        <v>0</v>
      </c>
      <c r="J41" s="261"/>
      <c r="K41" s="220"/>
      <c r="L41" s="283"/>
      <c r="M41" s="283"/>
      <c r="N41" s="218">
        <f t="shared" si="4"/>
        <v>0</v>
      </c>
      <c r="O41" s="219">
        <f>N41*'Additional Info &amp; Definitions'!$E$19</f>
        <v>0</v>
      </c>
      <c r="P41" s="261"/>
      <c r="Q41" s="217"/>
      <c r="R41" s="283"/>
      <c r="S41" s="218">
        <f t="shared" si="5"/>
        <v>0</v>
      </c>
      <c r="T41" s="221">
        <f>S41*'Additional Info &amp; Definitions'!$F$19</f>
        <v>0</v>
      </c>
      <c r="U41" s="222"/>
      <c r="V41" s="223"/>
      <c r="W41" s="205"/>
      <c r="X41" s="190"/>
      <c r="Y41" s="190"/>
      <c r="Z41" s="190"/>
      <c r="AA41" s="190"/>
      <c r="AB41" s="238"/>
    </row>
    <row r="42" spans="1:28">
      <c r="A42" s="205"/>
      <c r="B42" s="224" t="s">
        <v>28</v>
      </c>
      <c r="C42" s="284"/>
      <c r="D42" s="261"/>
      <c r="E42" s="262"/>
      <c r="F42" s="217"/>
      <c r="G42" s="283"/>
      <c r="H42" s="218">
        <f t="shared" si="3"/>
        <v>0</v>
      </c>
      <c r="I42" s="219">
        <f>H42*'Additional Info &amp; Definitions'!$D$19</f>
        <v>0</v>
      </c>
      <c r="J42" s="261"/>
      <c r="K42" s="220"/>
      <c r="L42" s="283"/>
      <c r="M42" s="283"/>
      <c r="N42" s="218">
        <f t="shared" si="4"/>
        <v>0</v>
      </c>
      <c r="O42" s="219">
        <f>N42*'Additional Info &amp; Definitions'!$E$19</f>
        <v>0</v>
      </c>
      <c r="P42" s="261"/>
      <c r="Q42" s="217"/>
      <c r="R42" s="283"/>
      <c r="S42" s="218">
        <f t="shared" si="5"/>
        <v>0</v>
      </c>
      <c r="T42" s="221">
        <f>S42*'Additional Info &amp; Definitions'!$F$19</f>
        <v>0</v>
      </c>
      <c r="U42" s="222"/>
      <c r="V42" s="223"/>
      <c r="W42" s="205"/>
      <c r="X42" s="190"/>
      <c r="Y42" s="190"/>
      <c r="Z42" s="190"/>
      <c r="AA42" s="190"/>
      <c r="AB42" s="238"/>
    </row>
    <row r="43" spans="1:28">
      <c r="A43" s="205"/>
      <c r="B43" s="224" t="s">
        <v>29</v>
      </c>
      <c r="C43" s="284"/>
      <c r="D43" s="261"/>
      <c r="E43" s="262"/>
      <c r="F43" s="217"/>
      <c r="G43" s="283"/>
      <c r="H43" s="218">
        <f t="shared" si="3"/>
        <v>0</v>
      </c>
      <c r="I43" s="219">
        <f>H43*'Additional Info &amp; Definitions'!$D$19</f>
        <v>0</v>
      </c>
      <c r="J43" s="261"/>
      <c r="K43" s="220"/>
      <c r="L43" s="283"/>
      <c r="M43" s="283"/>
      <c r="N43" s="218">
        <f t="shared" si="4"/>
        <v>0</v>
      </c>
      <c r="O43" s="219">
        <f>N43*'Additional Info &amp; Definitions'!$E$19</f>
        <v>0</v>
      </c>
      <c r="P43" s="261"/>
      <c r="Q43" s="217"/>
      <c r="R43" s="283"/>
      <c r="S43" s="218">
        <f t="shared" si="5"/>
        <v>0</v>
      </c>
      <c r="T43" s="221">
        <f>S43*'Additional Info &amp; Definitions'!$F$19</f>
        <v>0</v>
      </c>
      <c r="U43" s="222"/>
      <c r="V43" s="223"/>
      <c r="W43" s="205"/>
      <c r="X43" s="190"/>
      <c r="Y43" s="190"/>
      <c r="Z43" s="190"/>
      <c r="AA43" s="190"/>
      <c r="AB43" s="238"/>
    </row>
    <row r="44" spans="1:28">
      <c r="A44" s="205"/>
      <c r="B44" s="224" t="s">
        <v>30</v>
      </c>
      <c r="C44" s="284"/>
      <c r="D44" s="261"/>
      <c r="E44" s="262"/>
      <c r="F44" s="217"/>
      <c r="G44" s="283"/>
      <c r="H44" s="218">
        <f t="shared" si="3"/>
        <v>0</v>
      </c>
      <c r="I44" s="219">
        <f>H44*'Additional Info &amp; Definitions'!$D$19</f>
        <v>0</v>
      </c>
      <c r="J44" s="261"/>
      <c r="K44" s="220"/>
      <c r="L44" s="283"/>
      <c r="M44" s="283"/>
      <c r="N44" s="218">
        <f t="shared" si="4"/>
        <v>0</v>
      </c>
      <c r="O44" s="219">
        <f>N44*'Additional Info &amp; Definitions'!$E$19</f>
        <v>0</v>
      </c>
      <c r="P44" s="261"/>
      <c r="Q44" s="217"/>
      <c r="R44" s="283"/>
      <c r="S44" s="218">
        <f t="shared" si="5"/>
        <v>0</v>
      </c>
      <c r="T44" s="221">
        <f>S44*'Additional Info &amp; Definitions'!$F$19</f>
        <v>0</v>
      </c>
      <c r="U44" s="222"/>
      <c r="V44" s="223"/>
      <c r="W44" s="205"/>
      <c r="X44" s="190"/>
      <c r="Y44" s="190"/>
      <c r="Z44" s="190"/>
      <c r="AA44" s="190"/>
      <c r="AB44" s="238"/>
    </row>
    <row r="45" spans="1:28">
      <c r="A45" s="205"/>
      <c r="B45" s="224" t="s">
        <v>31</v>
      </c>
      <c r="C45" s="225"/>
      <c r="D45" s="261"/>
      <c r="E45" s="262"/>
      <c r="F45" s="226"/>
      <c r="G45" s="285"/>
      <c r="H45" s="218">
        <f t="shared" si="3"/>
        <v>0</v>
      </c>
      <c r="I45" s="219">
        <f>H45*'Additional Info &amp; Definitions'!$D$19</f>
        <v>0</v>
      </c>
      <c r="J45" s="261"/>
      <c r="K45" s="227"/>
      <c r="L45" s="285"/>
      <c r="M45" s="285"/>
      <c r="N45" s="218">
        <f t="shared" si="4"/>
        <v>0</v>
      </c>
      <c r="O45" s="219">
        <f>N45*'Additional Info &amp; Definitions'!$E$19</f>
        <v>0</v>
      </c>
      <c r="P45" s="261"/>
      <c r="Q45" s="226"/>
      <c r="R45" s="285"/>
      <c r="S45" s="218">
        <f t="shared" si="5"/>
        <v>0</v>
      </c>
      <c r="T45" s="221">
        <f>S45*'Additional Info &amp; Definitions'!$F$19</f>
        <v>0</v>
      </c>
      <c r="U45" s="222"/>
      <c r="V45" s="223"/>
      <c r="W45" s="205"/>
      <c r="X45" s="190"/>
      <c r="Y45" s="190"/>
      <c r="Z45" s="190"/>
      <c r="AA45" s="190"/>
      <c r="AB45" s="238"/>
    </row>
    <row r="46" spans="1:28">
      <c r="A46" s="205"/>
      <c r="B46" s="224" t="s">
        <v>32</v>
      </c>
      <c r="C46" s="225"/>
      <c r="D46" s="261"/>
      <c r="E46" s="262"/>
      <c r="F46" s="226"/>
      <c r="G46" s="285"/>
      <c r="H46" s="218">
        <f t="shared" si="3"/>
        <v>0</v>
      </c>
      <c r="I46" s="219">
        <f>H46*'Additional Info &amp; Definitions'!$D$19</f>
        <v>0</v>
      </c>
      <c r="J46" s="261"/>
      <c r="K46" s="227"/>
      <c r="L46" s="285"/>
      <c r="M46" s="285"/>
      <c r="N46" s="218">
        <f t="shared" si="4"/>
        <v>0</v>
      </c>
      <c r="O46" s="219">
        <f>N46*'Additional Info &amp; Definitions'!$E$19</f>
        <v>0</v>
      </c>
      <c r="P46" s="261"/>
      <c r="Q46" s="226"/>
      <c r="R46" s="285"/>
      <c r="S46" s="218">
        <f t="shared" si="5"/>
        <v>0</v>
      </c>
      <c r="T46" s="221">
        <f>S46*'Additional Info &amp; Definitions'!$F$19</f>
        <v>0</v>
      </c>
      <c r="U46" s="222"/>
      <c r="V46" s="223"/>
      <c r="W46" s="205"/>
      <c r="X46" s="190"/>
      <c r="Y46" s="190"/>
      <c r="Z46" s="190"/>
      <c r="AA46" s="190"/>
      <c r="AB46" s="238"/>
    </row>
    <row r="47" spans="1:28" ht="15.75" thickBot="1">
      <c r="A47" s="205"/>
      <c r="B47" s="228" t="s">
        <v>33</v>
      </c>
      <c r="C47" s="229"/>
      <c r="D47" s="261"/>
      <c r="E47" s="273"/>
      <c r="F47" s="232"/>
      <c r="G47" s="286"/>
      <c r="H47" s="233">
        <f t="shared" si="3"/>
        <v>0</v>
      </c>
      <c r="I47" s="219">
        <f>H47*'Additional Info &amp; Definitions'!$D$19</f>
        <v>0</v>
      </c>
      <c r="J47" s="261"/>
      <c r="K47" s="235"/>
      <c r="L47" s="286"/>
      <c r="M47" s="286"/>
      <c r="N47" s="233">
        <f t="shared" si="4"/>
        <v>0</v>
      </c>
      <c r="O47" s="219">
        <f>N47*'Additional Info &amp; Definitions'!$E$19</f>
        <v>0</v>
      </c>
      <c r="P47" s="261"/>
      <c r="Q47" s="232"/>
      <c r="R47" s="286"/>
      <c r="S47" s="233">
        <f t="shared" si="5"/>
        <v>0</v>
      </c>
      <c r="T47" s="221">
        <f>S47*'Additional Info &amp; Definitions'!$F$19</f>
        <v>0</v>
      </c>
      <c r="U47" s="236"/>
      <c r="V47" s="237"/>
      <c r="W47" s="205"/>
      <c r="X47" s="190"/>
      <c r="Y47" s="190"/>
      <c r="Z47" s="190"/>
      <c r="AA47" s="190"/>
      <c r="AB47" s="238"/>
    </row>
    <row r="48" spans="1:28" ht="15.75" thickBot="1">
      <c r="A48" s="205"/>
      <c r="B48" s="206"/>
      <c r="C48" s="207"/>
      <c r="D48" s="207"/>
      <c r="E48" s="207"/>
      <c r="F48" s="207"/>
      <c r="G48" s="207"/>
      <c r="H48" s="207"/>
      <c r="I48" s="208"/>
      <c r="J48" s="207"/>
      <c r="K48" s="209"/>
      <c r="L48" s="207"/>
      <c r="M48" s="207"/>
      <c r="N48" s="207"/>
      <c r="O48" s="208"/>
      <c r="P48" s="207"/>
      <c r="Q48" s="210"/>
      <c r="R48" s="211"/>
      <c r="S48" s="212"/>
      <c r="T48" s="212"/>
      <c r="U48" s="212"/>
      <c r="V48" s="213"/>
      <c r="W48" s="205"/>
      <c r="X48" s="190"/>
      <c r="Y48" s="190"/>
      <c r="Z48" s="190"/>
      <c r="AA48" s="190"/>
      <c r="AB48" s="238"/>
    </row>
    <row r="49" spans="1:31" ht="15.75" thickBot="1">
      <c r="A49" s="205"/>
      <c r="B49" s="361" t="s">
        <v>21</v>
      </c>
      <c r="C49" s="362"/>
      <c r="D49" s="2"/>
      <c r="E49" s="2"/>
      <c r="F49" s="2"/>
      <c r="G49" s="4" t="str">
        <f>_xlfn.CONCAT('Additional Info &amp; Definitions'!D16," ","Total")</f>
        <v>Fiscal Year 2023 Total</v>
      </c>
      <c r="H49" s="5">
        <f>SUM(H38:H47)</f>
        <v>0</v>
      </c>
      <c r="I49" s="139">
        <f>SUM(I38:I47)</f>
        <v>0</v>
      </c>
      <c r="J49" s="3"/>
      <c r="K49" s="146"/>
      <c r="L49" s="4" t="str">
        <f>_xlfn.CONCAT('Additional Info &amp; Definitions'!E16," ","Total")</f>
        <v>Fiscal Year 2024 Total</v>
      </c>
      <c r="M49" s="172"/>
      <c r="N49" s="7">
        <f>SUM(N38:N47)</f>
        <v>0</v>
      </c>
      <c r="O49" s="241">
        <f>SUM(O38:O47)</f>
        <v>0</v>
      </c>
      <c r="P49" s="242"/>
      <c r="Q49" s="243"/>
      <c r="R49" s="4" t="str">
        <f>_xlfn.CONCAT('Additional Info &amp; Definitions'!F16," ","Total")</f>
        <v>Fiscal Year 2025 Total</v>
      </c>
      <c r="S49" s="5">
        <f>SUM(S38:S47)</f>
        <v>0</v>
      </c>
      <c r="T49" s="6">
        <f>SUM(T38:T47)</f>
        <v>0</v>
      </c>
      <c r="U49" s="175"/>
      <c r="V49" s="244"/>
      <c r="W49" s="205"/>
      <c r="X49" s="190"/>
      <c r="Y49" s="190"/>
      <c r="Z49" s="190"/>
      <c r="AA49" s="190"/>
      <c r="AB49" s="238"/>
      <c r="AC49" s="190"/>
      <c r="AD49" s="190"/>
      <c r="AE49" s="190"/>
    </row>
    <row r="50" spans="1:31" s="8" customFormat="1" ht="15.75" thickBot="1">
      <c r="A50" s="205"/>
      <c r="B50" s="246"/>
      <c r="C50" s="247"/>
      <c r="D50" s="247"/>
      <c r="E50" s="247"/>
      <c r="F50" s="247"/>
      <c r="G50" s="247"/>
      <c r="H50" s="247"/>
      <c r="I50" s="248"/>
      <c r="J50" s="247"/>
      <c r="K50" s="249"/>
      <c r="L50" s="247"/>
      <c r="M50" s="247"/>
      <c r="N50" s="247"/>
      <c r="O50" s="248"/>
      <c r="P50" s="247"/>
      <c r="Q50" s="250"/>
      <c r="R50" s="251"/>
      <c r="S50" s="252"/>
      <c r="T50" s="252"/>
      <c r="U50" s="252"/>
      <c r="V50" s="253"/>
      <c r="W50" s="205"/>
      <c r="X50" s="205"/>
      <c r="Y50" s="205"/>
      <c r="Z50" s="205"/>
      <c r="AA50" s="205"/>
      <c r="AB50" s="245"/>
      <c r="AC50" s="205"/>
      <c r="AD50" s="205"/>
      <c r="AE50" s="205"/>
    </row>
    <row r="51" spans="1:31" s="8" customFormat="1" ht="15.75" thickBot="1">
      <c r="A51" s="205"/>
      <c r="B51" s="279"/>
      <c r="C51" s="280"/>
      <c r="D51" s="280"/>
      <c r="E51" s="280"/>
      <c r="F51" s="280"/>
      <c r="G51" s="280"/>
      <c r="H51" s="280"/>
      <c r="I51" s="281"/>
      <c r="J51" s="280"/>
      <c r="K51" s="282"/>
      <c r="L51" s="280"/>
      <c r="M51" s="280"/>
      <c r="N51" s="280"/>
      <c r="O51" s="281"/>
      <c r="P51" s="280"/>
      <c r="Q51" s="257"/>
      <c r="R51" s="258"/>
      <c r="S51" s="259"/>
      <c r="T51" s="259"/>
      <c r="U51" s="259"/>
      <c r="V51" s="260"/>
      <c r="W51" s="205"/>
      <c r="X51" s="205"/>
      <c r="Y51" s="205"/>
      <c r="Z51" s="205"/>
      <c r="AA51" s="205"/>
      <c r="AB51" s="245"/>
      <c r="AC51" s="205"/>
      <c r="AD51" s="205"/>
      <c r="AE51" s="205"/>
    </row>
    <row r="52" spans="1:31" ht="19.5" thickBot="1">
      <c r="A52" s="190"/>
      <c r="B52" s="338" t="s">
        <v>34</v>
      </c>
      <c r="C52" s="339"/>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205"/>
      <c r="AD52" s="205"/>
      <c r="AE52" s="114"/>
    </row>
    <row r="53" spans="1:31" ht="15.75" thickBot="1">
      <c r="A53" s="190"/>
      <c r="B53" s="350" t="s">
        <v>35</v>
      </c>
      <c r="C53" s="350" t="s">
        <v>36</v>
      </c>
      <c r="D53" s="352" t="s">
        <v>9</v>
      </c>
      <c r="E53" s="353"/>
      <c r="F53" s="353"/>
      <c r="G53" s="353"/>
      <c r="H53" s="353"/>
      <c r="I53" s="353"/>
      <c r="J53" s="353"/>
      <c r="K53" s="353"/>
      <c r="L53" s="353"/>
      <c r="M53" s="353"/>
      <c r="N53" s="353"/>
      <c r="O53" s="353"/>
      <c r="P53" s="353"/>
      <c r="Q53" s="353"/>
      <c r="R53" s="353"/>
      <c r="S53" s="353"/>
      <c r="T53" s="353"/>
      <c r="U53" s="353"/>
      <c r="V53" s="353"/>
      <c r="W53" s="353"/>
      <c r="X53" s="353"/>
      <c r="Y53" s="353"/>
      <c r="Z53" s="353"/>
      <c r="AA53" s="370"/>
      <c r="AB53" s="363" t="s">
        <v>10</v>
      </c>
      <c r="AC53" s="205"/>
      <c r="AD53" s="114"/>
      <c r="AE53" s="190"/>
    </row>
    <row r="54" spans="1:31" ht="15.75" thickBot="1">
      <c r="A54" s="190"/>
      <c r="B54" s="351"/>
      <c r="C54" s="351"/>
      <c r="D54" s="368" t="str">
        <f>'Additional Info &amp; Definitions'!$D$16</f>
        <v>Fiscal Year 2023</v>
      </c>
      <c r="E54" s="354"/>
      <c r="F54" s="354"/>
      <c r="G54" s="354"/>
      <c r="H54" s="354"/>
      <c r="I54" s="354"/>
      <c r="J54" s="354"/>
      <c r="K54" s="369"/>
      <c r="L54" s="365" t="str">
        <f>'Additional Info &amp; Definitions'!$E$16</f>
        <v>Fiscal Year 2024</v>
      </c>
      <c r="M54" s="366"/>
      <c r="N54" s="366"/>
      <c r="O54" s="366"/>
      <c r="P54" s="366"/>
      <c r="Q54" s="366"/>
      <c r="R54" s="366"/>
      <c r="S54" s="367"/>
      <c r="T54" s="365" t="str">
        <f>'Additional Info &amp; Definitions'!$F$16</f>
        <v>Fiscal Year 2025</v>
      </c>
      <c r="U54" s="366"/>
      <c r="V54" s="366"/>
      <c r="W54" s="366"/>
      <c r="X54" s="366"/>
      <c r="Y54" s="366"/>
      <c r="Z54" s="366"/>
      <c r="AA54" s="367"/>
      <c r="AB54" s="364"/>
      <c r="AC54" s="205"/>
      <c r="AD54" s="114"/>
      <c r="AE54" s="190"/>
    </row>
    <row r="55" spans="1:31" ht="15.75" thickBot="1">
      <c r="A55" s="190"/>
      <c r="B55" s="334"/>
      <c r="C55" s="358"/>
      <c r="D55" s="168" t="s">
        <v>37</v>
      </c>
      <c r="E55" s="169" t="s">
        <v>38</v>
      </c>
      <c r="F55" s="169" t="s">
        <v>12</v>
      </c>
      <c r="G55" s="169" t="s">
        <v>39</v>
      </c>
      <c r="H55" s="169" t="s">
        <v>40</v>
      </c>
      <c r="I55" s="170" t="s">
        <v>41</v>
      </c>
      <c r="J55" s="169" t="s">
        <v>42</v>
      </c>
      <c r="K55" s="171" t="s">
        <v>15</v>
      </c>
      <c r="L55" s="168" t="s">
        <v>37</v>
      </c>
      <c r="M55" s="169" t="s">
        <v>38</v>
      </c>
      <c r="N55" s="169" t="s">
        <v>12</v>
      </c>
      <c r="O55" s="169" t="s">
        <v>39</v>
      </c>
      <c r="P55" s="169" t="s">
        <v>40</v>
      </c>
      <c r="Q55" s="170" t="s">
        <v>41</v>
      </c>
      <c r="R55" s="169" t="s">
        <v>42</v>
      </c>
      <c r="S55" s="171" t="s">
        <v>15</v>
      </c>
      <c r="T55" s="168" t="s">
        <v>37</v>
      </c>
      <c r="U55" s="169" t="s">
        <v>38</v>
      </c>
      <c r="V55" s="169" t="s">
        <v>12</v>
      </c>
      <c r="W55" s="169" t="s">
        <v>39</v>
      </c>
      <c r="X55" s="169" t="s">
        <v>40</v>
      </c>
      <c r="Y55" s="170" t="s">
        <v>41</v>
      </c>
      <c r="Z55" s="169" t="s">
        <v>42</v>
      </c>
      <c r="AA55" s="171" t="s">
        <v>15</v>
      </c>
      <c r="AB55" s="287"/>
      <c r="AC55" s="205"/>
      <c r="AD55" s="123" t="s">
        <v>12</v>
      </c>
      <c r="AE55" s="124" t="s">
        <v>39</v>
      </c>
    </row>
    <row r="56" spans="1:31">
      <c r="A56" s="190"/>
      <c r="B56" s="215" t="s">
        <v>43</v>
      </c>
      <c r="C56" s="288"/>
      <c r="D56" s="261"/>
      <c r="E56" s="289">
        <f>D56/1600</f>
        <v>0</v>
      </c>
      <c r="F56" s="226"/>
      <c r="G56" s="290"/>
      <c r="H56" s="291" t="str">
        <f t="shared" ref="H56" si="6">IF(G56="Full Fiscal Year", 52, IF(G56="Fall Only Fiscal", 26, IF(G56="Spring Only Fiscal", 26, IF(G56="Full Academic Year", 40, IF(G56="Fall Only Semester", 20, IF(G56="Spring Only Semester", 20,"0"))))))</f>
        <v>0</v>
      </c>
      <c r="I56" s="289" t="str">
        <f>IF(AND(G56="Full Fiscal Year",F56&lt;20), 'Additional Info &amp; Definitions'!$D$23*2*0.5, IF(OR(G56="Full Fiscal Year",F56&gt;20), 'Additional Info &amp; Definitions'!$D$23*2, IF(AND(G56="Fall Only Fiscal",F56&lt;20), 'Additional Info &amp; Definitions'!$D$23*1*0.5, IF(OR(G56="Fall Only Fiscal",F56&gt;20), 'Additional Info &amp; Definitions'!$D$23*1, IF(AND(G56="Spring Only Fiscal",F56&lt;20), 'Additional Info &amp; Definitions'!$D$23*1*0.5, IF(OR(G56="Spring Only Fiscal",F56&gt;20), 'Additional Info &amp; Definitions'!$D$23*1, IF(AND(G56="Full Academic Year",F56&lt;20), 'Additional Info &amp; Definitions'!$D$23*2*0.5, IF(OR(G56="Full Academic Year",F56&gt;20), 'Additional Info &amp; Definitions'!$D$23*2,  IF(AND(G56="Fall Only Semester",F56&lt;20), 'Additional Info &amp; Definitions'!$D$23*1*0.5, IF(OR(G56="Fall Only Semester",F56&gt;20), 'Additional Info &amp; Definitions'!$D$23*1, IF(AND(G56="Spring Only Semester",F56&lt;20), 'Additional Info &amp; Definitions'!$D$23*1*0.5, IF(OR(G56="Spring Only Semester",F56&gt;20), 'Additional Info &amp; Definitions'!$D$23*1," "))))))))))))</f>
        <v xml:space="preserve"> </v>
      </c>
      <c r="J56" s="218">
        <f>E56*F56*H56</f>
        <v>0</v>
      </c>
      <c r="K56" s="221">
        <f>J56*'Additional Info &amp; Definitions'!$D$20</f>
        <v>0</v>
      </c>
      <c r="L56" s="261"/>
      <c r="M56" s="289"/>
      <c r="N56" s="226"/>
      <c r="O56" s="290"/>
      <c r="P56" s="291" t="str">
        <f t="shared" ref="P56:P59" si="7">IF(O56="Full Fiscal Year", 52, IF(O56="Fall Only Fiscal", 26, IF(O56="Spring Only Fiscal", 26, IF(O56="Full Academic Year", 40, IF(O56="Fall Only Semester", 20, IF(O56="Spring Only Semester", 20,"0"))))))</f>
        <v>0</v>
      </c>
      <c r="Q56" s="289" t="str">
        <f>IF(AND(O56="Full Fiscal Year",N56&lt;20), 'Additional Info &amp; Definitions'!$E$23*2*0.5, IF(OR(O56="Full Fiscal Year",N56&gt;20), 'Additional Info &amp; Definitions'!$E$23*2, IF(AND(O56="Fall Only Fiscal",N56&lt;20), 'Additional Info &amp; Definitions'!$E$23*1*0.5, IF(OR(O56="Fall Only Fiscal",N56&gt;20), 'Additional Info &amp; Definitions'!$E$23*1, IF(AND(O56="Spring Only Fiscal",N56&lt;20), 'Additional Info &amp; Definitions'!$E$23*1*0.5, IF(OR(O56="Spring Only Fiscal",N56&gt;20), 'Additional Info &amp; Definitions'!$E$23*1, IF(AND(O56="Full Academic Year",N56&lt;20), 'Additional Info &amp; Definitions'!$E$23*2*0.5, IF(OR(O56="Full Academic Year",N56&gt;20), 'Additional Info &amp; Definitions'!$E$23*2,  IF(AND(O56="Fall Only Semester",N56&lt;20), 'Additional Info &amp; Definitions'!$E$23*1*0.5, IF(OR(O56="Fall Only Semester",N56&gt;20), 'Additional Info &amp; Definitions'!$E$23*1, IF(AND(O56="Spring Only Semester",N56&lt;20), 'Additional Info &amp; Definitions'!$E$23*1*0.5, IF(OR(O56="Spring Only Semester",N56&gt;20), 'Additional Info &amp; Definitions'!$E$23*1," "))))))))))))</f>
        <v xml:space="preserve"> </v>
      </c>
      <c r="R56" s="218">
        <f>M56*N56*P56</f>
        <v>0</v>
      </c>
      <c r="S56" s="221">
        <f>R56*'Additional Info &amp; Definitions'!$E$20</f>
        <v>0</v>
      </c>
      <c r="T56" s="261"/>
      <c r="U56" s="289"/>
      <c r="V56" s="226"/>
      <c r="W56" s="290"/>
      <c r="X56" s="291" t="str">
        <f t="shared" ref="X56:X59" si="8">IF(W56="Full Fiscal Year", 52, IF(W56="Fall Only Fiscal", 26, IF(W56="Spring Only Fiscal", 26, IF(W56="Full Academic Year", 40, IF(W56="Fall Only Semester", 20, IF(W56="Spring Only Semester", 20,"0"))))))</f>
        <v>0</v>
      </c>
      <c r="Y56" s="289" t="str">
        <f>IF(AND(W56="Full Fiscal Year",V56&lt;20), 'Additional Info &amp; Definitions'!$F$23*2*0.5, IF(OR(W56="Full Fiscal Year",V56&gt;20), 'Additional Info &amp; Definitions'!$F23*2, IF(AND(W56="Fall Only Fiscal",V56&lt;20), 'Additional Info &amp; Definitions'!$F$23*1*0.5, IF(OR(W56="Fall Only Fiscal",V56&gt;20), 'Additional Info &amp; Definitions'!$F$23*1, IF(AND(W56="Spring Only Fiscal",V56&lt;20), 'Additional Info &amp; Definitions'!$F$23*1*0.5, IF(OR(W56="Spring Only Fiscal",V56&gt;20), 'Additional Info &amp; Definitions'!$F$23*1, IF(AND(W56="Full Academic Year",V56&lt;20), 'Additional Info &amp; Definitions'!$F$23*2*0.5, IF(OR(W56="Full Academic Year",V56&gt;20), 'Additional Info &amp; Definitions'!$F$23*2,  IF(AND(W56="Fall Only Semester",V56&lt;20), 'Additional Info &amp; Definitions'!$F$23*1*0.5, IF(OR(W56="Fall Only Semester",V56&gt;20), 'Additional Info &amp; Definitions'!$F$23*1, IF(AND(W56="Spring Only Semester",V56&lt;20), 'Additional Info &amp; Definitions'!$F$23*1*0.5, IF(OR(W56="Spring Only Semester",V56&gt;20), 'Additional Info &amp; Definitions'!$F$23*1," "))))))))))))</f>
        <v xml:space="preserve"> </v>
      </c>
      <c r="Z56" s="218">
        <f>U56*V56*X56</f>
        <v>0</v>
      </c>
      <c r="AA56" s="221">
        <f>Z56*'Additional Info &amp; Definitions'!$F$20</f>
        <v>0</v>
      </c>
      <c r="AB56" s="223"/>
      <c r="AC56" s="205"/>
      <c r="AD56" s="113">
        <v>10</v>
      </c>
      <c r="AE56" s="113" t="s">
        <v>44</v>
      </c>
    </row>
    <row r="57" spans="1:31">
      <c r="A57" s="190"/>
      <c r="B57" s="224" t="s">
        <v>45</v>
      </c>
      <c r="C57" s="292"/>
      <c r="D57" s="261"/>
      <c r="E57" s="289">
        <f t="shared" ref="E57:E59" si="9">D57/1600</f>
        <v>0</v>
      </c>
      <c r="F57" s="226"/>
      <c r="G57" s="290"/>
      <c r="H57" s="291" t="str">
        <f t="shared" ref="H57:H59" si="10">IF(G57="Full Fiscal Year", 52, IF(G57="Fall Only Fiscal", 26, IF(G57="Spring Only Fiscal", 26, IF(G57="Full Academic Year", 40, IF(G57="Fall Only Semester", 20, IF(G57="Spring Only Semester", 20,"0"))))))</f>
        <v>0</v>
      </c>
      <c r="I57" s="289" t="str">
        <f>IF(AND(G57="Full Fiscal Year",F57&lt;20), 'Additional Info &amp; Definitions'!$D$23*2*0.5, IF(OR(G57="Full Fiscal Year",F57&gt;20), 'Additional Info &amp; Definitions'!$D$23*2, IF(AND(G57="Fall Only Fiscal",F57&lt;20), 'Additional Info &amp; Definitions'!$D$23*1*0.5, IF(OR(G57="Fall Only Fiscal",F57&gt;20), 'Additional Info &amp; Definitions'!$D$23*1, IF(AND(G57="Spring Only Fiscal",F57&lt;20), 'Additional Info &amp; Definitions'!$D$23*1*0.5, IF(OR(G57="Spring Only Fiscal",F57&gt;20), 'Additional Info &amp; Definitions'!$D$23*1, IF(AND(G57="Full Academic Year",F57&lt;20), 'Additional Info &amp; Definitions'!$D$23*2*0.5, IF(OR(G57="Full Academic Year",F57&gt;20), 'Additional Info &amp; Definitions'!$D$23*2,  IF(AND(G57="Fall Only Semester",F57&lt;20), 'Additional Info &amp; Definitions'!$D$23*1*0.5, IF(OR(G57="Fall Only Semester",F57&gt;20), 'Additional Info &amp; Definitions'!$D$23*1, IF(AND(G57="Spring Only Semester",F57&lt;20), 'Additional Info &amp; Definitions'!$D$23*1*0.5, IF(OR(G57="Spring Only Semester",F57&gt;20), 'Additional Info &amp; Definitions'!$D$23*1," "))))))))))))</f>
        <v xml:space="preserve"> </v>
      </c>
      <c r="J57" s="218">
        <f t="shared" ref="J57:J59" si="11">E57*F57*H57</f>
        <v>0</v>
      </c>
      <c r="K57" s="221">
        <f>J57*'Additional Info &amp; Definitions'!$D$20</f>
        <v>0</v>
      </c>
      <c r="L57" s="261"/>
      <c r="M57" s="289">
        <f t="shared" ref="M57:M59" si="12">L57/1600</f>
        <v>0</v>
      </c>
      <c r="N57" s="226"/>
      <c r="O57" s="290"/>
      <c r="P57" s="291" t="str">
        <f t="shared" si="7"/>
        <v>0</v>
      </c>
      <c r="Q57" s="289" t="str">
        <f>IF(AND(O57="Full Fiscal Year",N57&lt;20), 'Additional Info &amp; Definitions'!$E$23*2*0.5, IF(OR(O57="Full Fiscal Year",N57&gt;20), 'Additional Info &amp; Definitions'!$E$23*2, IF(AND(O57="Fall Only Fiscal",N57&lt;20), 'Additional Info &amp; Definitions'!$E$23*1*0.5, IF(OR(O57="Fall Only Fiscal",N57&gt;20), 'Additional Info &amp; Definitions'!$E$23*1, IF(AND(O57="Spring Only Fiscal",N57&lt;20), 'Additional Info &amp; Definitions'!$E$23*1*0.5, IF(OR(O57="Spring Only Fiscal",N57&gt;20), 'Additional Info &amp; Definitions'!$E$23*1, IF(AND(O57="Full Academic Year",N57&lt;20), 'Additional Info &amp; Definitions'!$E$23*2*0.5, IF(OR(O57="Full Academic Year",N57&gt;20), 'Additional Info &amp; Definitions'!$E$23*2,  IF(AND(O57="Fall Only Semester",N57&lt;20), 'Additional Info &amp; Definitions'!$E$23*1*0.5, IF(OR(O57="Fall Only Semester",N57&gt;20), 'Additional Info &amp; Definitions'!$E$23*1, IF(AND(O57="Spring Only Semester",N57&lt;20), 'Additional Info &amp; Definitions'!$E$23*1*0.5, IF(OR(O57="Spring Only Semester",N57&gt;20), 'Additional Info &amp; Definitions'!$E$23*1," "))))))))))))</f>
        <v xml:space="preserve"> </v>
      </c>
      <c r="R57" s="218">
        <f t="shared" ref="R57:R59" si="13">M57*N57*P57</f>
        <v>0</v>
      </c>
      <c r="S57" s="221">
        <f>R57*'Additional Info &amp; Definitions'!$E$20</f>
        <v>0</v>
      </c>
      <c r="T57" s="261"/>
      <c r="U57" s="289">
        <f t="shared" ref="U57:U59" si="14">T57/1600</f>
        <v>0</v>
      </c>
      <c r="V57" s="226"/>
      <c r="W57" s="290"/>
      <c r="X57" s="291" t="str">
        <f t="shared" si="8"/>
        <v>0</v>
      </c>
      <c r="Y57" s="289" t="str">
        <f>IF(AND(W57="Full Fiscal Year",V57&lt;20), 'Additional Info &amp; Definitions'!$E$23*2*0.5, IF(OR(W57="Full Fiscal Year",V57&gt;20), 'Additional Info &amp; Definitions'!$E$23*2, IF(AND(W57="Fall Only Fiscal",V57&lt;20), 'Additional Info &amp; Definitions'!$E$23*1*0.5, IF(OR(W57="Fall Only Fiscal",V57&gt;20), 'Additional Info &amp; Definitions'!$E$23*1, IF(AND(W57="Spring Only Fiscal",V57&lt;20), 'Additional Info &amp; Definitions'!$E$23*1*0.5, IF(OR(W57="Spring Only Fiscal",V57&gt;20), 'Additional Info &amp; Definitions'!$E$23*1, IF(AND(W57="Full Academic Year",V57&lt;20), 'Additional Info &amp; Definitions'!$E$23*2*0.5, IF(OR(W57="Full Academic Year",V57&gt;20), 'Additional Info &amp; Definitions'!$E$23*2,  IF(AND(W57="Fall Only Semester",V57&lt;20), 'Additional Info &amp; Definitions'!$E$23*1*0.5, IF(OR(W57="Fall Only Semester",V57&gt;20), 'Additional Info &amp; Definitions'!$E$23*1, IF(AND(W57="Spring Only Semester",V57&lt;20), 'Additional Info &amp; Definitions'!$E$23*1*0.5, IF(OR(W57="Spring Only Semester",V57&gt;20), 'Additional Info &amp; Definitions'!$E$23*1," "))))))))))))</f>
        <v xml:space="preserve"> </v>
      </c>
      <c r="Z57" s="218">
        <f t="shared" ref="Z57:Z59" si="15">U57*V57*X57</f>
        <v>0</v>
      </c>
      <c r="AA57" s="221">
        <f>Z57*'Additional Info &amp; Definitions'!$F$20</f>
        <v>0</v>
      </c>
      <c r="AB57" s="223"/>
      <c r="AC57" s="205"/>
      <c r="AD57" s="113">
        <v>13.2</v>
      </c>
      <c r="AE57" s="113" t="s">
        <v>46</v>
      </c>
    </row>
    <row r="58" spans="1:31">
      <c r="A58" s="190"/>
      <c r="B58" s="224" t="s">
        <v>47</v>
      </c>
      <c r="C58" s="292"/>
      <c r="D58" s="261"/>
      <c r="E58" s="289">
        <f t="shared" si="9"/>
        <v>0</v>
      </c>
      <c r="F58" s="226"/>
      <c r="G58" s="290"/>
      <c r="H58" s="291" t="str">
        <f t="shared" si="10"/>
        <v>0</v>
      </c>
      <c r="I58" s="289" t="str">
        <f>IF(AND(G58="Full Fiscal Year",F58&lt;20), 'Additional Info &amp; Definitions'!$D$23*2*0.5, IF(OR(G58="Full Fiscal Year",F58&gt;20), 'Additional Info &amp; Definitions'!$D$23*2, IF(AND(G58="Fall Only Fiscal",F58&lt;20), 'Additional Info &amp; Definitions'!$D$23*1*0.5, IF(OR(G58="Fall Only Fiscal",F58&gt;20), 'Additional Info &amp; Definitions'!$D$23*1, IF(AND(G58="Spring Only Fiscal",F58&lt;20), 'Additional Info &amp; Definitions'!$D$23*1*0.5, IF(OR(G58="Spring Only Fiscal",F58&gt;20), 'Additional Info &amp; Definitions'!$D$23*1, IF(AND(G58="Full Academic Year",F58&lt;20), 'Additional Info &amp; Definitions'!$D$23*2*0.5, IF(OR(G58="Full Academic Year",F58&gt;20), 'Additional Info &amp; Definitions'!$D$23*2,  IF(AND(G58="Fall Only Semester",F58&lt;20), 'Additional Info &amp; Definitions'!$D$23*1*0.5, IF(OR(G58="Fall Only Semester",F58&gt;20), 'Additional Info &amp; Definitions'!$D$23*1, IF(AND(G58="Spring Only Semester",F58&lt;20), 'Additional Info &amp; Definitions'!$D$23*1*0.5, IF(OR(G58="Spring Only Semester",F58&gt;20), 'Additional Info &amp; Definitions'!$D$23*1," "))))))))))))</f>
        <v xml:space="preserve"> </v>
      </c>
      <c r="J58" s="218">
        <f t="shared" si="11"/>
        <v>0</v>
      </c>
      <c r="K58" s="221">
        <f>J58*'Additional Info &amp; Definitions'!$D$20</f>
        <v>0</v>
      </c>
      <c r="L58" s="261"/>
      <c r="M58" s="289">
        <f t="shared" si="12"/>
        <v>0</v>
      </c>
      <c r="N58" s="226"/>
      <c r="O58" s="290"/>
      <c r="P58" s="291" t="str">
        <f t="shared" si="7"/>
        <v>0</v>
      </c>
      <c r="Q58" s="289" t="str">
        <f>IF(AND(O58="Full Fiscal Year",N58&lt;20), 'Additional Info &amp; Definitions'!$E$23*2*0.5, IF(OR(O58="Full Fiscal Year",N58&gt;20), 'Additional Info &amp; Definitions'!$E$23*2, IF(AND(O58="Fall Only Fiscal",N58&lt;20), 'Additional Info &amp; Definitions'!$E$23*1*0.5, IF(OR(O58="Fall Only Fiscal",N58&gt;20), 'Additional Info &amp; Definitions'!$E$23*1, IF(AND(O58="Spring Only Fiscal",N58&lt;20), 'Additional Info &amp; Definitions'!$E$23*1*0.5, IF(OR(O58="Spring Only Fiscal",N58&gt;20), 'Additional Info &amp; Definitions'!$E$23*1, IF(AND(O58="Full Academic Year",N58&lt;20), 'Additional Info &amp; Definitions'!$E$23*2*0.5, IF(OR(O58="Full Academic Year",N58&gt;20), 'Additional Info &amp; Definitions'!$E$23*2,  IF(AND(O58="Fall Only Semester",N58&lt;20), 'Additional Info &amp; Definitions'!$E$23*1*0.5, IF(OR(O58="Fall Only Semester",N58&gt;20), 'Additional Info &amp; Definitions'!$E$23*1, IF(AND(O58="Spring Only Semester",N58&lt;20), 'Additional Info &amp; Definitions'!$E$23*1*0.5, IF(OR(O58="Spring Only Semester",N58&gt;20), 'Additional Info &amp; Definitions'!$E$23*1," "))))))))))))</f>
        <v xml:space="preserve"> </v>
      </c>
      <c r="R58" s="218">
        <f t="shared" si="13"/>
        <v>0</v>
      </c>
      <c r="S58" s="221">
        <f>R58*'Additional Info &amp; Definitions'!$E$20</f>
        <v>0</v>
      </c>
      <c r="T58" s="261"/>
      <c r="U58" s="289">
        <f t="shared" si="14"/>
        <v>0</v>
      </c>
      <c r="V58" s="226"/>
      <c r="W58" s="290"/>
      <c r="X58" s="291" t="str">
        <f t="shared" si="8"/>
        <v>0</v>
      </c>
      <c r="Y58" s="289" t="str">
        <f>IF(AND(W58="Full Fiscal Year",V58&lt;20), 'Additional Info &amp; Definitions'!$E$23*2*0.5, IF(OR(W58="Full Fiscal Year",V58&gt;20), 'Additional Info &amp; Definitions'!$E$23*2, IF(AND(W58="Fall Only Fiscal",V58&lt;20), 'Additional Info &amp; Definitions'!$E$23*1*0.5, IF(OR(W58="Fall Only Fiscal",V58&gt;20), 'Additional Info &amp; Definitions'!$E$23*1, IF(AND(W58="Spring Only Fiscal",V58&lt;20), 'Additional Info &amp; Definitions'!$E$23*1*0.5, IF(OR(W58="Spring Only Fiscal",V58&gt;20), 'Additional Info &amp; Definitions'!$E$23*1, IF(AND(W58="Full Academic Year",V58&lt;20), 'Additional Info &amp; Definitions'!$E$23*2*0.5, IF(OR(W58="Full Academic Year",V58&gt;20), 'Additional Info &amp; Definitions'!$E$23*2,  IF(AND(W58="Fall Only Semester",V58&lt;20), 'Additional Info &amp; Definitions'!$E$23*1*0.5, IF(OR(W58="Fall Only Semester",V58&gt;20), 'Additional Info &amp; Definitions'!$E$23*1, IF(AND(W58="Spring Only Semester",V58&lt;20), 'Additional Info &amp; Definitions'!$E$23*1*0.5, IF(OR(W58="Spring Only Semester",V58&gt;20), 'Additional Info &amp; Definitions'!$E$23*1," "))))))))))))</f>
        <v xml:space="preserve"> </v>
      </c>
      <c r="Z58" s="218">
        <f t="shared" si="15"/>
        <v>0</v>
      </c>
      <c r="AA58" s="221">
        <f>Z58*'Additional Info &amp; Definitions'!$F$20</f>
        <v>0</v>
      </c>
      <c r="AB58" s="223"/>
      <c r="AC58" s="205"/>
      <c r="AD58" s="113">
        <v>20</v>
      </c>
      <c r="AE58" s="113" t="s">
        <v>48</v>
      </c>
    </row>
    <row r="59" spans="1:31" ht="15.75" thickBot="1">
      <c r="A59" s="190"/>
      <c r="B59" s="228" t="s">
        <v>49</v>
      </c>
      <c r="C59" s="293"/>
      <c r="D59" s="294"/>
      <c r="E59" s="295">
        <f t="shared" si="9"/>
        <v>0</v>
      </c>
      <c r="F59" s="232"/>
      <c r="G59" s="296"/>
      <c r="H59" s="297" t="str">
        <f t="shared" si="10"/>
        <v>0</v>
      </c>
      <c r="I59" s="295" t="str">
        <f>IF(AND(G59="Full Fiscal Year",F59&lt;20), 'Additional Info &amp; Definitions'!$D$23*2*0.5, IF(OR(G59="Full Fiscal Year",F59&gt;20), 'Additional Info &amp; Definitions'!$D$23*2, IF(AND(G59="Fall Only Fiscal",F59&lt;20), 'Additional Info &amp; Definitions'!$D$23*1*0.5, IF(OR(G59="Fall Only Fiscal",F59&gt;20), 'Additional Info &amp; Definitions'!$D$23*1, IF(AND(G59="Spring Only Fiscal",F59&lt;20), 'Additional Info &amp; Definitions'!$D$23*1*0.5, IF(OR(G59="Spring Only Fiscal",F59&gt;20), 'Additional Info &amp; Definitions'!$D$23*1, IF(AND(G59="Full Academic Year",F59&lt;20), 'Additional Info &amp; Definitions'!$D$23*2*0.5, IF(OR(G59="Full Academic Year",F59&gt;20), 'Additional Info &amp; Definitions'!$D$23*2,  IF(AND(G59="Fall Only Semester",F59&lt;20), 'Additional Info &amp; Definitions'!$D$23*1*0.5, IF(OR(G59="Fall Only Semester",F59&gt;20), 'Additional Info &amp; Definitions'!$D$23*1, IF(AND(G59="Spring Only Semester",F59&lt;20), 'Additional Info &amp; Definitions'!$D$23*1*0.5, IF(OR(G59="Spring Only Semester",F59&gt;20), 'Additional Info &amp; Definitions'!$D$23*1," "))))))))))))</f>
        <v xml:space="preserve"> </v>
      </c>
      <c r="J59" s="233">
        <f t="shared" si="11"/>
        <v>0</v>
      </c>
      <c r="K59" s="298">
        <f>J59*'Additional Info &amp; Definitions'!$D$20</f>
        <v>0</v>
      </c>
      <c r="L59" s="294"/>
      <c r="M59" s="295">
        <f t="shared" si="12"/>
        <v>0</v>
      </c>
      <c r="N59" s="232"/>
      <c r="O59" s="296"/>
      <c r="P59" s="297" t="str">
        <f t="shared" si="7"/>
        <v>0</v>
      </c>
      <c r="Q59" s="295" t="str">
        <f>IF(AND(O59="Full Fiscal Year",N59&lt;20), 'Additional Info &amp; Definitions'!$E$23*2*0.5, IF(OR(O59="Full Fiscal Year",N59&gt;20), 'Additional Info &amp; Definitions'!$E$23*2, IF(AND(O59="Fall Only Fiscal",N59&lt;20), 'Additional Info &amp; Definitions'!$E$23*1*0.5, IF(OR(O59="Fall Only Fiscal",N59&gt;20), 'Additional Info &amp; Definitions'!$E$23*1, IF(AND(O59="Spring Only Fiscal",N59&lt;20), 'Additional Info &amp; Definitions'!$E$23*1*0.5, IF(OR(O59="Spring Only Fiscal",N59&gt;20), 'Additional Info &amp; Definitions'!$E$23*1, IF(AND(O59="Full Academic Year",N59&lt;20), 'Additional Info &amp; Definitions'!$E$23*2*0.5, IF(OR(O59="Full Academic Year",N59&gt;20), 'Additional Info &amp; Definitions'!$E$23*2,  IF(AND(O59="Fall Only Semester",N59&lt;20), 'Additional Info &amp; Definitions'!$E$23*1*0.5, IF(OR(O59="Fall Only Semester",N59&gt;20), 'Additional Info &amp; Definitions'!$E$23*1, IF(AND(O59="Spring Only Semester",N59&lt;20), 'Additional Info &amp; Definitions'!$E$23*1*0.5, IF(OR(O59="Spring Only Semester",N59&gt;20), 'Additional Info &amp; Definitions'!$E$23*1," "))))))))))))</f>
        <v xml:space="preserve"> </v>
      </c>
      <c r="R59" s="233">
        <f t="shared" si="13"/>
        <v>0</v>
      </c>
      <c r="S59" s="298">
        <f>R59*'Additional Info &amp; Definitions'!$E$20</f>
        <v>0</v>
      </c>
      <c r="T59" s="294"/>
      <c r="U59" s="295">
        <f t="shared" si="14"/>
        <v>0</v>
      </c>
      <c r="V59" s="232"/>
      <c r="W59" s="296"/>
      <c r="X59" s="297" t="str">
        <f t="shared" si="8"/>
        <v>0</v>
      </c>
      <c r="Y59" s="295" t="str">
        <f>IF(AND(W59="Full Fiscal Year",V59&lt;20), 'Additional Info &amp; Definitions'!$E$23*2*0.5, IF(OR(W59="Full Fiscal Year",V59&gt;20), 'Additional Info &amp; Definitions'!$E$23*2, IF(AND(W59="Fall Only Fiscal",V59&lt;20), 'Additional Info &amp; Definitions'!$E$23*1*0.5, IF(OR(W59="Fall Only Fiscal",V59&gt;20), 'Additional Info &amp; Definitions'!$E$23*1, IF(AND(W59="Spring Only Fiscal",V59&lt;20), 'Additional Info &amp; Definitions'!$E$23*1*0.5, IF(OR(W59="Spring Only Fiscal",V59&gt;20), 'Additional Info &amp; Definitions'!$E$23*1, IF(AND(W59="Full Academic Year",V59&lt;20), 'Additional Info &amp; Definitions'!$E$23*2*0.5, IF(OR(W59="Full Academic Year",V59&gt;20), 'Additional Info &amp; Definitions'!$E$23*2,  IF(AND(W59="Fall Only Semester",V59&lt;20), 'Additional Info &amp; Definitions'!$E$23*1*0.5, IF(OR(W59="Fall Only Semester",V59&gt;20), 'Additional Info &amp; Definitions'!$E$23*1, IF(AND(W59="Spring Only Semester",V59&lt;20), 'Additional Info &amp; Definitions'!$E$23*1*0.5, IF(OR(W59="Spring Only Semester",V59&gt;20), 'Additional Info &amp; Definitions'!$E$23*1," "))))))))))))</f>
        <v xml:space="preserve"> </v>
      </c>
      <c r="Z59" s="233">
        <f t="shared" si="15"/>
        <v>0</v>
      </c>
      <c r="AA59" s="298">
        <f>Z59*'Additional Info &amp; Definitions'!$F$20</f>
        <v>0</v>
      </c>
      <c r="AB59" s="237"/>
      <c r="AC59" s="205"/>
      <c r="AD59" s="113">
        <v>26.4</v>
      </c>
      <c r="AE59" s="113" t="s">
        <v>50</v>
      </c>
    </row>
    <row r="60" spans="1:31" ht="15.75" thickBot="1">
      <c r="A60" s="190"/>
      <c r="B60" s="206"/>
      <c r="C60" s="207"/>
      <c r="D60" s="239"/>
      <c r="E60" s="239"/>
      <c r="F60" s="239"/>
      <c r="G60" s="239"/>
      <c r="H60" s="239"/>
      <c r="I60" s="240"/>
      <c r="J60" s="239"/>
      <c r="K60" s="299"/>
      <c r="L60" s="207"/>
      <c r="M60" s="207"/>
      <c r="N60" s="207"/>
      <c r="O60" s="208"/>
      <c r="P60" s="207"/>
      <c r="Q60" s="207"/>
      <c r="R60" s="207"/>
      <c r="S60" s="300"/>
      <c r="T60" s="300"/>
      <c r="U60" s="300"/>
      <c r="V60" s="207"/>
      <c r="W60" s="207"/>
      <c r="X60" s="207"/>
      <c r="Y60" s="207"/>
      <c r="Z60" s="207"/>
      <c r="AA60" s="207"/>
      <c r="AB60" s="301"/>
      <c r="AC60" s="205"/>
      <c r="AD60" s="113"/>
      <c r="AE60" s="113" t="s">
        <v>51</v>
      </c>
    </row>
    <row r="61" spans="1:31" ht="15.75" thickBot="1">
      <c r="A61" s="190"/>
      <c r="B61" s="336" t="s">
        <v>52</v>
      </c>
      <c r="C61" s="337"/>
      <c r="D61" s="2"/>
      <c r="E61" s="2"/>
      <c r="F61" s="2"/>
      <c r="G61" s="195"/>
      <c r="H61" s="4" t="str">
        <f>_xlfn.CONCAT('Additional Info &amp; Definitions'!D16," ","Total")</f>
        <v>Fiscal Year 2023 Total</v>
      </c>
      <c r="I61" s="141">
        <f>SUM(I56:I59)</f>
        <v>0</v>
      </c>
      <c r="J61" s="5">
        <f>SUM(J56:J59)</f>
        <v>0</v>
      </c>
      <c r="K61" s="147">
        <f>SUM(K56:K59)</f>
        <v>0</v>
      </c>
      <c r="L61" s="2"/>
      <c r="M61" s="2"/>
      <c r="N61" s="2"/>
      <c r="O61" s="196"/>
      <c r="P61" s="4" t="str">
        <f>_xlfn.CONCAT('Additional Info &amp; Definitions'!E16," ","Total")</f>
        <v>Fiscal Year 2024 Total</v>
      </c>
      <c r="Q61" s="5">
        <f>SUM(Q56:Q59)</f>
        <v>0</v>
      </c>
      <c r="R61" s="5">
        <f>SUM(R56:R59)</f>
        <v>0</v>
      </c>
      <c r="S61" s="6">
        <f>SUM(S56:S59)</f>
        <v>0</v>
      </c>
      <c r="T61" s="144"/>
      <c r="U61" s="144"/>
      <c r="V61" s="2"/>
      <c r="W61" s="195"/>
      <c r="X61" s="4" t="str">
        <f>_xlfn.CONCAT('Additional Info &amp; Definitions'!F16," ","Total")</f>
        <v>Fiscal Year 2025 Total</v>
      </c>
      <c r="Y61" s="5">
        <f>SUM(Y56:Y59)</f>
        <v>0</v>
      </c>
      <c r="Z61" s="5">
        <f>SUM(Z56:Z59)</f>
        <v>0</v>
      </c>
      <c r="AA61" s="6">
        <f>SUM(AA56:AA59)</f>
        <v>0</v>
      </c>
      <c r="AB61" s="302"/>
      <c r="AC61" s="205"/>
      <c r="AD61" s="113"/>
      <c r="AE61" s="113" t="s">
        <v>53</v>
      </c>
    </row>
    <row r="62" spans="1:31" ht="15.75" thickBot="1">
      <c r="A62" s="190"/>
      <c r="B62" s="246"/>
      <c r="C62" s="247"/>
      <c r="D62" s="247"/>
      <c r="E62" s="247"/>
      <c r="F62" s="247"/>
      <c r="G62" s="247"/>
      <c r="H62" s="247"/>
      <c r="I62" s="248"/>
      <c r="J62" s="247"/>
      <c r="K62" s="249"/>
      <c r="L62" s="247"/>
      <c r="M62" s="247"/>
      <c r="N62" s="247"/>
      <c r="O62" s="248"/>
      <c r="P62" s="247"/>
      <c r="Q62" s="247"/>
      <c r="R62" s="247"/>
      <c r="S62" s="303"/>
      <c r="T62" s="303"/>
      <c r="U62" s="303"/>
      <c r="V62" s="247"/>
      <c r="W62" s="247"/>
      <c r="X62" s="247"/>
      <c r="Y62" s="247"/>
      <c r="Z62" s="247"/>
      <c r="AA62" s="247"/>
      <c r="AB62" s="304"/>
      <c r="AC62" s="190"/>
      <c r="AD62" s="113"/>
      <c r="AE62" s="113"/>
    </row>
    <row r="63" spans="1:31">
      <c r="A63" s="190"/>
      <c r="B63" s="305"/>
      <c r="C63" s="305"/>
      <c r="D63" s="305"/>
      <c r="E63" s="305"/>
      <c r="F63" s="305"/>
      <c r="G63" s="305"/>
      <c r="H63" s="305"/>
      <c r="I63" s="306"/>
      <c r="J63" s="305"/>
      <c r="K63" s="307"/>
      <c r="L63" s="305"/>
      <c r="M63" s="305"/>
      <c r="N63" s="305"/>
      <c r="O63" s="306"/>
      <c r="P63" s="305"/>
      <c r="Q63" s="308"/>
      <c r="R63" s="205"/>
      <c r="S63" s="309"/>
      <c r="T63" s="309"/>
      <c r="U63" s="309"/>
      <c r="V63" s="205"/>
      <c r="W63" s="205"/>
      <c r="X63" s="205"/>
      <c r="Y63" s="205"/>
      <c r="Z63" s="205"/>
      <c r="AA63" s="205"/>
      <c r="AB63" s="245"/>
      <c r="AC63" s="190"/>
      <c r="AD63" s="190"/>
      <c r="AE63" s="190"/>
    </row>
    <row r="64" spans="1:31">
      <c r="A64" s="190"/>
      <c r="B64" s="190"/>
      <c r="C64" s="190"/>
      <c r="D64" s="190"/>
      <c r="E64" s="190"/>
      <c r="F64" s="190"/>
      <c r="G64" s="190"/>
      <c r="H64" s="190"/>
      <c r="I64" s="191"/>
      <c r="J64" s="190"/>
      <c r="K64" s="192"/>
      <c r="L64" s="190"/>
      <c r="M64" s="190"/>
      <c r="N64" s="190"/>
      <c r="O64" s="191"/>
      <c r="P64" s="190"/>
      <c r="Q64" s="190"/>
      <c r="R64" s="190"/>
      <c r="S64" s="193"/>
      <c r="T64" s="193"/>
      <c r="U64" s="193"/>
      <c r="V64" s="190"/>
      <c r="W64" s="190"/>
      <c r="X64" s="190"/>
      <c r="Y64" s="190"/>
      <c r="Z64" s="190"/>
      <c r="AA64" s="238"/>
      <c r="AB64" s="190"/>
      <c r="AC64" s="190"/>
      <c r="AD64" s="190"/>
      <c r="AE64" s="190"/>
    </row>
    <row r="65" spans="4:11">
      <c r="D65" s="190"/>
      <c r="E65" s="190"/>
      <c r="F65" s="190"/>
      <c r="G65" s="190"/>
      <c r="H65" s="190"/>
      <c r="I65" s="177"/>
      <c r="J65" s="177"/>
      <c r="K65" s="114"/>
    </row>
    <row r="66" spans="4:11">
      <c r="D66" s="190"/>
      <c r="E66" s="190"/>
      <c r="F66" s="190"/>
      <c r="G66" s="190"/>
      <c r="H66" s="190"/>
      <c r="I66" s="114"/>
      <c r="J66" s="114"/>
      <c r="K66" s="114"/>
    </row>
    <row r="67" spans="4:11">
      <c r="D67" s="190"/>
      <c r="E67" s="190"/>
      <c r="F67" s="190"/>
      <c r="G67" s="190"/>
      <c r="H67" s="190"/>
      <c r="I67" s="114"/>
      <c r="J67" s="114"/>
      <c r="K67" s="114"/>
    </row>
    <row r="68" spans="4:11">
      <c r="D68" s="190"/>
      <c r="E68" s="190"/>
      <c r="F68" s="190"/>
      <c r="G68" s="190"/>
      <c r="H68" s="190"/>
      <c r="I68" s="114"/>
      <c r="J68" s="114"/>
      <c r="K68" s="114"/>
    </row>
    <row r="69" spans="4:11">
      <c r="D69" s="190"/>
      <c r="E69" s="190"/>
      <c r="F69" s="190"/>
      <c r="G69" s="190"/>
      <c r="H69" s="190"/>
      <c r="I69" s="114"/>
      <c r="J69" s="114"/>
      <c r="K69" s="114"/>
    </row>
    <row r="70" spans="4:11">
      <c r="D70" s="190"/>
      <c r="E70" s="190"/>
      <c r="F70" s="190"/>
      <c r="G70" s="190"/>
      <c r="H70" s="190"/>
      <c r="I70" s="114"/>
      <c r="J70" s="114"/>
      <c r="K70" s="114"/>
    </row>
    <row r="71" spans="4:11">
      <c r="D71" s="190"/>
      <c r="E71" s="190"/>
      <c r="F71" s="190"/>
      <c r="G71" s="190"/>
      <c r="H71" s="190"/>
      <c r="I71" s="114"/>
      <c r="J71" s="114"/>
      <c r="K71" s="114"/>
    </row>
    <row r="73" spans="4:11">
      <c r="D73" s="190"/>
      <c r="E73" s="190"/>
      <c r="F73" s="190"/>
      <c r="G73" s="190"/>
      <c r="H73" s="190"/>
      <c r="I73" s="191"/>
      <c r="J73" s="190"/>
      <c r="K73" s="192"/>
    </row>
  </sheetData>
  <sheetProtection algorithmName="SHA-512" hashValue="Ilvd+snvvtmxMA3XAzcwDPLVhimAalvD78FBeTyZypEXkO68Z/KpOE2WCGpRus1CEZ8k9la1huueR49C/Gugrg==" saltValue="FM+4MRlVcYiHZXvwKPpXFg==" spinCount="100000" sheet="1" objects="1" scenarios="1"/>
  <protectedRanges>
    <protectedRange sqref="C14:G17 J14:M17 P14:R17 V14:V17" name="Full Benefit Employees"/>
    <protectedRange sqref="C26:G29 J26:L29 P26:R29 V26:V29" name="Ancillary Employees"/>
    <protectedRange sqref="C38:G47 J38:L47 P38:R47 V38:V47" name="Student Employees"/>
    <protectedRange sqref="AB56:AB59 D26:E29 J26:J29 P26:P29 J38:J47 P38:P47 D38:E47 C56:G59 L56:O59 T56:W59" name="Graduate Assistants"/>
  </protectedRanges>
  <mergeCells count="45">
    <mergeCell ref="J36:O36"/>
    <mergeCell ref="P36:T36"/>
    <mergeCell ref="D23:T23"/>
    <mergeCell ref="B34:V34"/>
    <mergeCell ref="B35:B36"/>
    <mergeCell ref="C35:C36"/>
    <mergeCell ref="D35:T35"/>
    <mergeCell ref="V35:V36"/>
    <mergeCell ref="D36:I36"/>
    <mergeCell ref="B31:C31"/>
    <mergeCell ref="B22:V22"/>
    <mergeCell ref="B23:B24"/>
    <mergeCell ref="C23:C24"/>
    <mergeCell ref="B25:C25"/>
    <mergeCell ref="V23:V24"/>
    <mergeCell ref="D24:I24"/>
    <mergeCell ref="J24:O24"/>
    <mergeCell ref="P24:T24"/>
    <mergeCell ref="B55:C55"/>
    <mergeCell ref="B61:C61"/>
    <mergeCell ref="B37:C37"/>
    <mergeCell ref="B49:C49"/>
    <mergeCell ref="B53:B54"/>
    <mergeCell ref="C53:C54"/>
    <mergeCell ref="B52:AB52"/>
    <mergeCell ref="AB53:AB54"/>
    <mergeCell ref="L54:S54"/>
    <mergeCell ref="T54:AA54"/>
    <mergeCell ref="D54:K54"/>
    <mergeCell ref="D53:AA53"/>
    <mergeCell ref="B2:O2"/>
    <mergeCell ref="P12:T12"/>
    <mergeCell ref="B13:C13"/>
    <mergeCell ref="B19:C19"/>
    <mergeCell ref="B10:V10"/>
    <mergeCell ref="B5:O5"/>
    <mergeCell ref="B7:O7"/>
    <mergeCell ref="B8:O8"/>
    <mergeCell ref="B6:O6"/>
    <mergeCell ref="B11:B12"/>
    <mergeCell ref="C11:C12"/>
    <mergeCell ref="D11:T11"/>
    <mergeCell ref="V11:V12"/>
    <mergeCell ref="D12:I12"/>
    <mergeCell ref="J12:O12"/>
  </mergeCells>
  <phoneticPr fontId="7" type="noConversion"/>
  <dataValidations count="10">
    <dataValidation allowBlank="1" showInputMessage="1" showErrorMessage="1" promptTitle="Hourly Rates Only" prompt="Please convert any annual salary figures into hourly figures by dividing the salary by 2080 hours. If you do this, enter &quot;40&quot; in Hours Per Week and &quot;52&quot; in Number of Weeks. " sqref="D14:E17 J14:J17 P14:P17" xr:uid="{00000000-0002-0000-0100-000000000000}"/>
    <dataValidation type="list" allowBlank="1" showInputMessage="1" showErrorMessage="1" errorTitle="Invalid Entry!" error="Please select an appointment period from the list. " promptTitle="Appointment Period" prompt="Please select an appointment period from the list. " sqref="G56:G59 O56:O59 W56:W59" xr:uid="{00000000-0002-0000-0100-000001000000}">
      <formula1>$AE$56:$AE$61</formula1>
    </dataValidation>
    <dataValidation type="list" allowBlank="1" showInputMessage="1" showErrorMessage="1" errorTitle="Invalid Entry!" error="Please select how many hours per week the GA will be expected to work from the list. " promptTitle="Hours Per Week" prompt="Please select how many hours per week the graduate assistant will be expected to work from the list. " sqref="F56:F59 N56:N59 V56:V59" xr:uid="{00000000-0002-0000-0100-000002000000}">
      <formula1>$AD$56:$AD$59</formula1>
    </dataValidation>
    <dataValidation type="custom" allowBlank="1" showInputMessage="1" showErrorMessage="1" errorTitle="Invalid Entry!" error="Hourly rate must be greater than $13.00 per hour. " promptTitle="Minimum Rate Requirement" prompt="The City of Tucson minimum wage is $13.00 per hour from April 1, 2022 to December 31, 2022 and rises to $13.50 per hour on January 1, 2023. " sqref="D26:E29 D38:E47" xr:uid="{00000000-0002-0000-0100-000003000000}">
      <formula1>D26&gt;12.99</formula1>
    </dataValidation>
    <dataValidation type="custom" allowBlank="1" showInputMessage="1" showErrorMessage="1" errorTitle="Invalid Entry!" error="Hourly rate must be greater than $13.50 per hour. " promptTitle="Minimum Rate Requirement" prompt="The City of Tucson minimum wage is $13.50 per hour from January 1, 2023 to December 31, 2023 and rises to $14.25 per hour on January 1, 2024. " sqref="J26:J29 J38:J47" xr:uid="{00000000-0002-0000-0100-000004000000}">
      <formula1>J26&gt;13.49</formula1>
    </dataValidation>
    <dataValidation type="custom" allowBlank="1" showInputMessage="1" showErrorMessage="1" errorTitle="Invalid Entry!" error="Hourly rate must be greater than $13.50 per hour. " promptTitle="Minimum Rate Requirement" prompt="The City of Tucson minimum wage is $14.25 per hour from January 1, 2024 to December 31, 2024 and rises to $15.00 per hour on January 1, 2025. " sqref="P26:P29 P38:P47" xr:uid="{00000000-0002-0000-0100-000005000000}">
      <formula1>P26&gt;14.24</formula1>
    </dataValidation>
    <dataValidation allowBlank="1" showInputMessage="1" showErrorMessage="1" promptTitle="Additional Information" prompt="More information on Full Benefit Employees can be found in the Additional Info &amp; Definitions sheet. " sqref="B10:V10" xr:uid="{00000000-0002-0000-0100-000006000000}"/>
    <dataValidation allowBlank="1" showInputMessage="1" showErrorMessage="1" promptTitle="Additional Information" prompt="More information on Ancillary Employees can be found in the Additional Info &amp; Definitions sheet. " sqref="B22:V22" xr:uid="{00000000-0002-0000-0100-000007000000}"/>
    <dataValidation allowBlank="1" showInputMessage="1" showErrorMessage="1" promptTitle="Additional Information" prompt="More information on Graduate Assistants can be found in the Additional Info &amp; Definitions sheet. " sqref="B52" xr:uid="{00000000-0002-0000-0100-000008000000}"/>
    <dataValidation type="custom" allowBlank="1" showInputMessage="1" showErrorMessage="1" errorTitle="Invalid Entry!" error="Stipend rate must an annualized rate and be greater than $40,000. " promptTitle="Minimum Rate Requirement" prompt="The Provost has mandated that all graduate assistantships meet a minimum annuallized rate of $40,000 in Fiscal Year 2023 and onward. Please input the annualized stipend rate, not an hourly rate. " sqref="D56:D59 L56:L59 T56:T59" xr:uid="{00000000-0002-0000-0100-000009000000}">
      <formula1>D56&gt;40000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13"/>
  <sheetViews>
    <sheetView topLeftCell="A64" zoomScaleNormal="100" workbookViewId="0">
      <selection activeCell="F38" sqref="F38"/>
    </sheetView>
  </sheetViews>
  <sheetFormatPr defaultColWidth="12.625" defaultRowHeight="15" customHeight="1"/>
  <cols>
    <col min="1" max="1" width="3.125" style="9" customWidth="1"/>
    <col min="2" max="2" width="30.25" style="9" customWidth="1"/>
    <col min="3" max="3" width="45.75" style="9" bestFit="1" customWidth="1"/>
    <col min="4" max="6" width="13.375" style="9" customWidth="1"/>
    <col min="7" max="7" width="53.875" style="9" customWidth="1"/>
    <col min="8" max="8" width="11.875" style="9" bestFit="1" customWidth="1"/>
    <col min="9" max="9" width="53.625" style="9" customWidth="1"/>
    <col min="10" max="25" width="7.625" style="9" customWidth="1"/>
    <col min="26" max="16384" width="12.625" style="9"/>
  </cols>
  <sheetData>
    <row r="1" spans="1:7" ht="15" customHeight="1" thickBot="1"/>
    <row r="2" spans="1:7" ht="27" thickBot="1">
      <c r="B2" s="316" t="str">
        <f>_xlfn.CONCAT("Campus Sustainability Fund - Annual Grant Funding Request - Operating Budget for", " ",'Project Information Summary'!C13)</f>
        <v>Campus Sustainability Fund - Annual Grant Funding Request - Operating Budget for Commissioning &amp; Analytics Specialist Position</v>
      </c>
      <c r="C2" s="317"/>
      <c r="D2" s="317"/>
      <c r="E2" s="317"/>
      <c r="F2" s="317"/>
      <c r="G2" s="318"/>
    </row>
    <row r="3" spans="1:7" ht="15" customHeight="1">
      <c r="B3" s="135"/>
      <c r="C3" s="136"/>
      <c r="D3" s="136"/>
      <c r="E3" s="136"/>
      <c r="F3" s="136"/>
      <c r="G3" s="137"/>
    </row>
    <row r="4" spans="1:7" ht="15" customHeight="1" thickBot="1">
      <c r="B4" s="106"/>
      <c r="C4" s="107"/>
      <c r="D4" s="107"/>
      <c r="E4" s="107"/>
      <c r="F4" s="107"/>
      <c r="G4" s="108"/>
    </row>
    <row r="5" spans="1:7" ht="45" customHeight="1">
      <c r="B5" s="341" t="s">
        <v>54</v>
      </c>
      <c r="C5" s="342"/>
      <c r="D5" s="342"/>
      <c r="E5" s="342"/>
      <c r="F5" s="342"/>
      <c r="G5" s="343"/>
    </row>
    <row r="6" spans="1:7" ht="60" customHeight="1">
      <c r="B6" s="344" t="s">
        <v>55</v>
      </c>
      <c r="C6" s="345"/>
      <c r="D6" s="345"/>
      <c r="E6" s="345"/>
      <c r="F6" s="345"/>
      <c r="G6" s="346"/>
    </row>
    <row r="7" spans="1:7" ht="60" customHeight="1">
      <c r="B7" s="344" t="s">
        <v>56</v>
      </c>
      <c r="C7" s="345"/>
      <c r="D7" s="345"/>
      <c r="E7" s="345"/>
      <c r="F7" s="345"/>
      <c r="G7" s="346"/>
    </row>
    <row r="8" spans="1:7" ht="30" customHeight="1">
      <c r="B8" s="390" t="s">
        <v>57</v>
      </c>
      <c r="C8" s="391"/>
      <c r="D8" s="391"/>
      <c r="E8" s="391"/>
      <c r="F8" s="391"/>
      <c r="G8" s="392"/>
    </row>
    <row r="9" spans="1:7" ht="45" customHeight="1" thickBot="1">
      <c r="B9" s="406" t="s">
        <v>58</v>
      </c>
      <c r="C9" s="407"/>
      <c r="D9" s="407"/>
      <c r="E9" s="407"/>
      <c r="F9" s="407"/>
      <c r="G9" s="408"/>
    </row>
    <row r="10" spans="1:7" ht="14.25" customHeight="1" thickBot="1">
      <c r="B10" s="16"/>
      <c r="C10" s="17"/>
      <c r="D10" s="17"/>
      <c r="E10" s="17"/>
      <c r="F10" s="17"/>
      <c r="G10" s="18"/>
    </row>
    <row r="11" spans="1:7" ht="19.5" thickBot="1">
      <c r="B11" s="380" t="s">
        <v>59</v>
      </c>
      <c r="C11" s="381"/>
      <c r="D11" s="381"/>
      <c r="E11" s="381"/>
      <c r="F11" s="381"/>
      <c r="G11" s="382"/>
    </row>
    <row r="12" spans="1:7" ht="14.25" customHeight="1">
      <c r="B12" s="19" t="s">
        <v>60</v>
      </c>
      <c r="C12" s="20" t="s">
        <v>61</v>
      </c>
      <c r="D12" s="383" t="s">
        <v>9</v>
      </c>
      <c r="E12" s="384"/>
      <c r="F12" s="385"/>
      <c r="G12" s="21" t="s">
        <v>62</v>
      </c>
    </row>
    <row r="13" spans="1:7" ht="14.25" customHeight="1">
      <c r="A13" s="22"/>
      <c r="B13" s="376"/>
      <c r="C13" s="377"/>
      <c r="D13" s="36" t="str">
        <f>'Additional Info &amp; Definitions'!$D$16</f>
        <v>Fiscal Year 2023</v>
      </c>
      <c r="E13" s="14" t="str">
        <f>'Additional Info &amp; Definitions'!$E$16</f>
        <v>Fiscal Year 2024</v>
      </c>
      <c r="F13" s="37" t="str">
        <f>'Additional Info &amp; Definitions'!$F$16</f>
        <v>Fiscal Year 2025</v>
      </c>
      <c r="G13" s="23"/>
    </row>
    <row r="14" spans="1:7" ht="14.25" customHeight="1">
      <c r="B14" s="24" t="s">
        <v>63</v>
      </c>
      <c r="C14" s="25" t="s">
        <v>64</v>
      </c>
      <c r="D14" s="80">
        <f>'Annual Grant Personnel Summary'!H19</f>
        <v>52500.000800000002</v>
      </c>
      <c r="E14" s="81">
        <f>'Annual Grant Personnel Summary'!N19</f>
        <v>54074.999679999994</v>
      </c>
      <c r="F14" s="82">
        <f>'Annual Grant Personnel Summary'!S19</f>
        <v>55697.249920000002</v>
      </c>
      <c r="G14" s="26"/>
    </row>
    <row r="15" spans="1:7" ht="14.25" customHeight="1">
      <c r="B15" s="24" t="s">
        <v>63</v>
      </c>
      <c r="C15" s="25" t="s">
        <v>65</v>
      </c>
      <c r="D15" s="80">
        <f>'Annual Grant Personnel Summary'!H31</f>
        <v>0</v>
      </c>
      <c r="E15" s="81">
        <f>'Annual Grant Personnel Summary'!N31</f>
        <v>0</v>
      </c>
      <c r="F15" s="82">
        <f>'Annual Grant Personnel Summary'!S31</f>
        <v>0</v>
      </c>
      <c r="G15" s="26"/>
    </row>
    <row r="16" spans="1:7" ht="14.25" customHeight="1">
      <c r="B16" s="24" t="s">
        <v>63</v>
      </c>
      <c r="C16" s="25" t="s">
        <v>66</v>
      </c>
      <c r="D16" s="80">
        <f>'Annual Grant Personnel Summary'!H49</f>
        <v>0</v>
      </c>
      <c r="E16" s="81">
        <f>'Annual Grant Personnel Summary'!N49</f>
        <v>0</v>
      </c>
      <c r="F16" s="82">
        <f>'Annual Grant Personnel Summary'!S49</f>
        <v>0</v>
      </c>
      <c r="G16" s="26"/>
    </row>
    <row r="17" spans="1:8" ht="14.25" customHeight="1" thickBot="1">
      <c r="B17" s="27" t="s">
        <v>63</v>
      </c>
      <c r="C17" s="28" t="s">
        <v>67</v>
      </c>
      <c r="D17" s="83">
        <f>'Annual Grant Personnel Summary'!J61</f>
        <v>0</v>
      </c>
      <c r="E17" s="84">
        <f>'Annual Grant Personnel Summary'!R61</f>
        <v>0</v>
      </c>
      <c r="F17" s="85">
        <f>'Annual Grant Personnel Summary'!Z61</f>
        <v>0</v>
      </c>
      <c r="G17" s="26"/>
    </row>
    <row r="18" spans="1:8" ht="19.5" thickBot="1">
      <c r="B18" s="386" t="s">
        <v>68</v>
      </c>
      <c r="C18" s="387"/>
      <c r="D18" s="29">
        <f>SUM(D14:D17)</f>
        <v>52500.000800000002</v>
      </c>
      <c r="E18" s="30">
        <f>SUM(E14:E17)</f>
        <v>54074.999679999994</v>
      </c>
      <c r="F18" s="31">
        <f>SUM(F14:F17)</f>
        <v>55697.249920000002</v>
      </c>
      <c r="G18" s="32"/>
    </row>
    <row r="19" spans="1:8" ht="14.25" customHeight="1" thickBot="1">
      <c r="A19" s="22"/>
      <c r="B19" s="33"/>
      <c r="C19" s="34"/>
      <c r="D19" s="34"/>
      <c r="E19" s="34"/>
      <c r="F19" s="34"/>
      <c r="G19" s="35"/>
      <c r="H19" s="22"/>
    </row>
    <row r="20" spans="1:8" ht="14.25" customHeight="1">
      <c r="B20" s="19" t="s">
        <v>60</v>
      </c>
      <c r="C20" s="20" t="s">
        <v>61</v>
      </c>
      <c r="D20" s="383" t="s">
        <v>9</v>
      </c>
      <c r="E20" s="384"/>
      <c r="F20" s="385"/>
      <c r="G20" s="21" t="s">
        <v>62</v>
      </c>
    </row>
    <row r="21" spans="1:8" ht="14.25" customHeight="1">
      <c r="A21" s="22"/>
      <c r="B21" s="376"/>
      <c r="C21" s="377"/>
      <c r="D21" s="36" t="str">
        <f>'Additional Info &amp; Definitions'!$D$16</f>
        <v>Fiscal Year 2023</v>
      </c>
      <c r="E21" s="14" t="str">
        <f>'Additional Info &amp; Definitions'!$E$16</f>
        <v>Fiscal Year 2024</v>
      </c>
      <c r="F21" s="37" t="str">
        <f>'Additional Info &amp; Definitions'!$F$16</f>
        <v>Fiscal Year 2025</v>
      </c>
      <c r="G21" s="23"/>
    </row>
    <row r="22" spans="1:8" ht="14.25" customHeight="1">
      <c r="B22" s="24" t="s">
        <v>69</v>
      </c>
      <c r="C22" s="25" t="s">
        <v>70</v>
      </c>
      <c r="D22" s="78">
        <f>'Annual Grant Personnel Summary'!I19</f>
        <v>16747.500255200001</v>
      </c>
      <c r="E22" s="15">
        <f>'Annual Grant Personnel Summary'!O19</f>
        <v>18547.724890239999</v>
      </c>
      <c r="F22" s="79">
        <f>'Annual Grant Personnel Summary'!T19</f>
        <v>18157.303473920001</v>
      </c>
      <c r="G22" s="26"/>
    </row>
    <row r="23" spans="1:8" ht="14.25" customHeight="1">
      <c r="B23" s="24" t="s">
        <v>69</v>
      </c>
      <c r="C23" s="25" t="s">
        <v>71</v>
      </c>
      <c r="D23" s="78">
        <f>'Annual Grant Personnel Summary'!I31</f>
        <v>0</v>
      </c>
      <c r="E23" s="15">
        <f>'Annual Grant Personnel Summary'!O31</f>
        <v>0</v>
      </c>
      <c r="F23" s="79">
        <f>'Annual Grant Personnel Summary'!T31</f>
        <v>0</v>
      </c>
      <c r="G23" s="26"/>
    </row>
    <row r="24" spans="1:8" ht="14.25" customHeight="1">
      <c r="B24" s="24" t="s">
        <v>69</v>
      </c>
      <c r="C24" s="25" t="s">
        <v>72</v>
      </c>
      <c r="D24" s="78">
        <f>'Annual Grant Personnel Summary'!I49</f>
        <v>0</v>
      </c>
      <c r="E24" s="15">
        <f>'Annual Grant Personnel Summary'!O49</f>
        <v>0</v>
      </c>
      <c r="F24" s="79">
        <f>'Annual Grant Personnel Summary'!T49</f>
        <v>0</v>
      </c>
      <c r="G24" s="26"/>
    </row>
    <row r="25" spans="1:8" ht="14.25" customHeight="1" thickBot="1">
      <c r="B25" s="27" t="s">
        <v>69</v>
      </c>
      <c r="C25" s="28" t="s">
        <v>73</v>
      </c>
      <c r="D25" s="75">
        <f>'Annual Grant Personnel Summary'!K61</f>
        <v>0</v>
      </c>
      <c r="E25" s="76">
        <f>'Annual Grant Personnel Summary'!S61</f>
        <v>0</v>
      </c>
      <c r="F25" s="77">
        <f>'Annual Grant Personnel Summary'!AA61</f>
        <v>0</v>
      </c>
      <c r="G25" s="26"/>
    </row>
    <row r="26" spans="1:8" ht="20.25" thickTop="1" thickBot="1">
      <c r="B26" s="386" t="s">
        <v>74</v>
      </c>
      <c r="C26" s="387"/>
      <c r="D26" s="38">
        <f>SUM(D22:D25)</f>
        <v>16747.500255200001</v>
      </c>
      <c r="E26" s="39">
        <f t="shared" ref="E26" si="0">SUM(E22:E25)</f>
        <v>18547.724890239999</v>
      </c>
      <c r="F26" s="40">
        <f>SUM(F22:F25)</f>
        <v>18157.303473920001</v>
      </c>
      <c r="G26" s="41"/>
    </row>
    <row r="27" spans="1:8" ht="14.25" customHeight="1" thickBot="1">
      <c r="A27" s="22"/>
      <c r="B27" s="33"/>
      <c r="C27" s="34"/>
      <c r="D27" s="34"/>
      <c r="E27" s="34"/>
      <c r="F27" s="34"/>
      <c r="G27" s="35"/>
      <c r="H27" s="22"/>
    </row>
    <row r="28" spans="1:8" ht="14.25" customHeight="1">
      <c r="B28" s="19" t="s">
        <v>60</v>
      </c>
      <c r="C28" s="20" t="s">
        <v>61</v>
      </c>
      <c r="D28" s="383" t="s">
        <v>9</v>
      </c>
      <c r="E28" s="384"/>
      <c r="F28" s="385"/>
      <c r="G28" s="21" t="s">
        <v>62</v>
      </c>
    </row>
    <row r="29" spans="1:8" ht="14.25" customHeight="1">
      <c r="A29" s="22"/>
      <c r="B29" s="388"/>
      <c r="C29" s="389"/>
      <c r="D29" s="36" t="str">
        <f>'Additional Info &amp; Definitions'!$D$16</f>
        <v>Fiscal Year 2023</v>
      </c>
      <c r="E29" s="14" t="s">
        <v>75</v>
      </c>
      <c r="F29" s="37" t="str">
        <f>'Additional Info &amp; Definitions'!$F$16</f>
        <v>Fiscal Year 2025</v>
      </c>
      <c r="G29" s="23"/>
    </row>
    <row r="30" spans="1:8" ht="15.75" thickBot="1">
      <c r="B30" s="42" t="s">
        <v>76</v>
      </c>
      <c r="C30" s="43" t="s">
        <v>76</v>
      </c>
      <c r="D30" s="75">
        <f>'Annual Grant Personnel Summary'!I61</f>
        <v>0</v>
      </c>
      <c r="E30" s="76">
        <f>'Annual Grant Personnel Summary'!Q61</f>
        <v>0</v>
      </c>
      <c r="F30" s="77">
        <f>'Annual Grant Personnel Summary'!Y61</f>
        <v>0</v>
      </c>
      <c r="G30" s="26"/>
    </row>
    <row r="31" spans="1:8" ht="19.5" thickBot="1">
      <c r="B31" s="371" t="s">
        <v>77</v>
      </c>
      <c r="C31" s="372"/>
      <c r="D31" s="29">
        <f>D30</f>
        <v>0</v>
      </c>
      <c r="E31" s="30">
        <f t="shared" ref="E31:F31" si="1">E30</f>
        <v>0</v>
      </c>
      <c r="F31" s="31">
        <f t="shared" si="1"/>
        <v>0</v>
      </c>
      <c r="G31" s="41"/>
    </row>
    <row r="32" spans="1:8" ht="14.25" customHeight="1" thickBot="1">
      <c r="B32" s="44"/>
      <c r="C32" s="45"/>
      <c r="D32" s="46"/>
      <c r="E32" s="46"/>
      <c r="F32" s="46"/>
      <c r="G32" s="47"/>
    </row>
    <row r="33" spans="1:7" ht="19.5" thickBot="1">
      <c r="B33" s="380" t="s">
        <v>78</v>
      </c>
      <c r="C33" s="381"/>
      <c r="D33" s="381"/>
      <c r="E33" s="381"/>
      <c r="F33" s="381"/>
      <c r="G33" s="382"/>
    </row>
    <row r="34" spans="1:7" ht="14.25" customHeight="1">
      <c r="B34" s="19" t="s">
        <v>79</v>
      </c>
      <c r="C34" s="20" t="s">
        <v>61</v>
      </c>
      <c r="D34" s="383" t="s">
        <v>9</v>
      </c>
      <c r="E34" s="384"/>
      <c r="F34" s="385"/>
      <c r="G34" s="21" t="s">
        <v>62</v>
      </c>
    </row>
    <row r="35" spans="1:7" ht="14.25" customHeight="1">
      <c r="A35" s="22"/>
      <c r="B35" s="376"/>
      <c r="C35" s="377"/>
      <c r="D35" s="36" t="str">
        <f>'Additional Info &amp; Definitions'!$D$16</f>
        <v>Fiscal Year 2023</v>
      </c>
      <c r="E35" s="14" t="str">
        <f>'Additional Info &amp; Definitions'!$E$16</f>
        <v>Fiscal Year 2024</v>
      </c>
      <c r="F35" s="37" t="str">
        <f>'Additional Info &amp; Definitions'!$F$16</f>
        <v>Fiscal Year 2025</v>
      </c>
      <c r="G35" s="23"/>
    </row>
    <row r="36" spans="1:7" ht="14.25" customHeight="1">
      <c r="B36" s="24" t="s">
        <v>80</v>
      </c>
      <c r="C36" s="48" t="s">
        <v>81</v>
      </c>
      <c r="D36" s="115">
        <v>3000</v>
      </c>
      <c r="E36" s="104">
        <v>0</v>
      </c>
      <c r="F36" s="105">
        <v>0</v>
      </c>
      <c r="G36" s="26" t="s">
        <v>82</v>
      </c>
    </row>
    <row r="37" spans="1:7" ht="14.25" customHeight="1">
      <c r="B37" s="24" t="s">
        <v>80</v>
      </c>
      <c r="C37" s="48" t="s">
        <v>83</v>
      </c>
      <c r="D37" s="115">
        <v>2000</v>
      </c>
      <c r="E37" s="104">
        <v>2000</v>
      </c>
      <c r="F37" s="105">
        <v>2000</v>
      </c>
      <c r="G37" s="26"/>
    </row>
    <row r="38" spans="1:7" ht="14.25" customHeight="1">
      <c r="B38" s="24" t="s">
        <v>80</v>
      </c>
      <c r="C38" s="48"/>
      <c r="D38" s="115"/>
      <c r="E38" s="104"/>
      <c r="F38" s="105"/>
      <c r="G38" s="26"/>
    </row>
    <row r="39" spans="1:7" ht="14.25" customHeight="1">
      <c r="B39" s="24" t="s">
        <v>80</v>
      </c>
      <c r="C39" s="48"/>
      <c r="D39" s="115"/>
      <c r="E39" s="104"/>
      <c r="F39" s="105"/>
      <c r="G39" s="26"/>
    </row>
    <row r="40" spans="1:7" ht="14.25" customHeight="1">
      <c r="B40" s="24" t="s">
        <v>80</v>
      </c>
      <c r="C40" s="48"/>
      <c r="D40" s="115"/>
      <c r="E40" s="104"/>
      <c r="F40" s="105"/>
      <c r="G40" s="26"/>
    </row>
    <row r="41" spans="1:7" ht="14.25" customHeight="1">
      <c r="B41" s="24" t="s">
        <v>80</v>
      </c>
      <c r="C41" s="48"/>
      <c r="D41" s="115"/>
      <c r="E41" s="104"/>
      <c r="F41" s="105"/>
      <c r="G41" s="26"/>
    </row>
    <row r="42" spans="1:7" ht="14.25" customHeight="1">
      <c r="B42" s="24" t="s">
        <v>80</v>
      </c>
      <c r="C42" s="48"/>
      <c r="D42" s="115"/>
      <c r="E42" s="104"/>
      <c r="F42" s="105"/>
      <c r="G42" s="26"/>
    </row>
    <row r="43" spans="1:7" ht="14.25" customHeight="1">
      <c r="B43" s="24" t="s">
        <v>80</v>
      </c>
      <c r="C43" s="48"/>
      <c r="D43" s="115"/>
      <c r="E43" s="104"/>
      <c r="F43" s="105"/>
      <c r="G43" s="26"/>
    </row>
    <row r="44" spans="1:7" ht="14.25" customHeight="1">
      <c r="B44" s="24" t="s">
        <v>80</v>
      </c>
      <c r="C44" s="48"/>
      <c r="D44" s="115"/>
      <c r="E44" s="104"/>
      <c r="F44" s="105"/>
      <c r="G44" s="26"/>
    </row>
    <row r="45" spans="1:7" ht="14.25" customHeight="1">
      <c r="B45" s="24" t="s">
        <v>80</v>
      </c>
      <c r="C45" s="48"/>
      <c r="D45" s="115"/>
      <c r="E45" s="104"/>
      <c r="F45" s="105"/>
      <c r="G45" s="26"/>
    </row>
    <row r="46" spans="1:7" ht="14.25" customHeight="1">
      <c r="B46" s="24" t="s">
        <v>80</v>
      </c>
      <c r="C46" s="48"/>
      <c r="D46" s="115"/>
      <c r="E46" s="104"/>
      <c r="F46" s="105"/>
      <c r="G46" s="26"/>
    </row>
    <row r="47" spans="1:7" ht="14.25" customHeight="1">
      <c r="B47" s="24" t="s">
        <v>80</v>
      </c>
      <c r="C47" s="48"/>
      <c r="D47" s="115"/>
      <c r="E47" s="104"/>
      <c r="F47" s="105"/>
      <c r="G47" s="26"/>
    </row>
    <row r="48" spans="1:7" ht="14.25" customHeight="1">
      <c r="B48" s="24" t="s">
        <v>80</v>
      </c>
      <c r="C48" s="48"/>
      <c r="D48" s="115"/>
      <c r="E48" s="104"/>
      <c r="F48" s="105"/>
      <c r="G48" s="26"/>
    </row>
    <row r="49" spans="1:7" ht="14.25" customHeight="1">
      <c r="B49" s="24" t="s">
        <v>80</v>
      </c>
      <c r="C49" s="48"/>
      <c r="D49" s="115"/>
      <c r="E49" s="104"/>
      <c r="F49" s="105"/>
      <c r="G49" s="26"/>
    </row>
    <row r="50" spans="1:7" ht="14.25" customHeight="1" thickBot="1">
      <c r="B50" s="27" t="s">
        <v>80</v>
      </c>
      <c r="C50" s="50"/>
      <c r="D50" s="116"/>
      <c r="E50" s="117"/>
      <c r="F50" s="118"/>
      <c r="G50" s="51"/>
    </row>
    <row r="51" spans="1:7" ht="20.25" thickTop="1" thickBot="1">
      <c r="B51" s="386" t="s">
        <v>84</v>
      </c>
      <c r="C51" s="387"/>
      <c r="D51" s="38">
        <f>SUM(D36:D50)</f>
        <v>5000</v>
      </c>
      <c r="E51" s="39">
        <f t="shared" ref="E51:F51" si="2">SUM(E36:E50)</f>
        <v>2000</v>
      </c>
      <c r="F51" s="40">
        <f t="shared" si="2"/>
        <v>2000</v>
      </c>
      <c r="G51" s="41"/>
    </row>
    <row r="52" spans="1:7" ht="14.25" customHeight="1" thickBot="1">
      <c r="B52" s="44"/>
      <c r="C52" s="45"/>
      <c r="D52" s="46"/>
      <c r="E52" s="46"/>
      <c r="F52" s="46"/>
      <c r="G52" s="47"/>
    </row>
    <row r="53" spans="1:7" ht="19.5" thickBot="1">
      <c r="B53" s="380" t="s">
        <v>85</v>
      </c>
      <c r="C53" s="381"/>
      <c r="D53" s="381"/>
      <c r="E53" s="381"/>
      <c r="F53" s="381"/>
      <c r="G53" s="382"/>
    </row>
    <row r="54" spans="1:7" ht="14.25" customHeight="1">
      <c r="B54" s="19" t="s">
        <v>86</v>
      </c>
      <c r="C54" s="20" t="s">
        <v>61</v>
      </c>
      <c r="D54" s="383" t="s">
        <v>9</v>
      </c>
      <c r="E54" s="384"/>
      <c r="F54" s="385"/>
      <c r="G54" s="21" t="s">
        <v>62</v>
      </c>
    </row>
    <row r="55" spans="1:7" ht="14.25" customHeight="1">
      <c r="A55" s="22"/>
      <c r="B55" s="376"/>
      <c r="C55" s="377"/>
      <c r="D55" s="36" t="str">
        <f>'Additional Info &amp; Definitions'!$D$16</f>
        <v>Fiscal Year 2023</v>
      </c>
      <c r="E55" s="14" t="str">
        <f>'Additional Info &amp; Definitions'!$E$16</f>
        <v>Fiscal Year 2024</v>
      </c>
      <c r="F55" s="37" t="str">
        <f>'Additional Info &amp; Definitions'!$F$16</f>
        <v>Fiscal Year 2025</v>
      </c>
      <c r="G55" s="23"/>
    </row>
    <row r="56" spans="1:7" ht="14.25" customHeight="1">
      <c r="B56" s="24" t="s">
        <v>85</v>
      </c>
      <c r="C56" s="48"/>
      <c r="D56" s="115"/>
      <c r="E56" s="104"/>
      <c r="F56" s="105"/>
      <c r="G56" s="51"/>
    </row>
    <row r="57" spans="1:7" ht="14.25" customHeight="1">
      <c r="B57" s="24" t="s">
        <v>85</v>
      </c>
      <c r="C57" s="48"/>
      <c r="D57" s="132"/>
      <c r="E57" s="104"/>
      <c r="F57" s="105"/>
      <c r="G57" s="51"/>
    </row>
    <row r="58" spans="1:7" ht="14.25" customHeight="1">
      <c r="B58" s="24" t="s">
        <v>85</v>
      </c>
      <c r="C58" s="48"/>
      <c r="D58" s="115"/>
      <c r="E58" s="104"/>
      <c r="F58" s="105"/>
      <c r="G58" s="51"/>
    </row>
    <row r="59" spans="1:7" ht="14.25" customHeight="1">
      <c r="B59" s="24" t="s">
        <v>85</v>
      </c>
      <c r="C59" s="48"/>
      <c r="D59" s="115"/>
      <c r="E59" s="104"/>
      <c r="F59" s="105"/>
      <c r="G59" s="51"/>
    </row>
    <row r="60" spans="1:7" ht="14.25" customHeight="1" thickBot="1">
      <c r="B60" s="27" t="s">
        <v>85</v>
      </c>
      <c r="C60" s="50"/>
      <c r="D60" s="116"/>
      <c r="E60" s="117"/>
      <c r="F60" s="118"/>
      <c r="G60" s="51"/>
    </row>
    <row r="61" spans="1:7" ht="20.25" thickTop="1" thickBot="1">
      <c r="B61" s="386" t="s">
        <v>87</v>
      </c>
      <c r="C61" s="387"/>
      <c r="D61" s="38">
        <f>SUM(D56:D60)</f>
        <v>0</v>
      </c>
      <c r="E61" s="39">
        <f t="shared" ref="E61:F61" si="3">SUM(E56:E60)</f>
        <v>0</v>
      </c>
      <c r="F61" s="40">
        <f t="shared" si="3"/>
        <v>0</v>
      </c>
      <c r="G61" s="41"/>
    </row>
    <row r="62" spans="1:7" ht="14.25" customHeight="1" thickBot="1">
      <c r="B62" s="52"/>
      <c r="C62" s="53"/>
      <c r="D62" s="34"/>
      <c r="E62" s="34"/>
      <c r="F62" s="34"/>
      <c r="G62" s="35"/>
    </row>
    <row r="63" spans="1:7" ht="19.5" thickBot="1">
      <c r="B63" s="380" t="s">
        <v>88</v>
      </c>
      <c r="C63" s="381"/>
      <c r="D63" s="381"/>
      <c r="E63" s="381"/>
      <c r="F63" s="381"/>
      <c r="G63" s="382"/>
    </row>
    <row r="64" spans="1:7" ht="14.25" customHeight="1">
      <c r="B64" s="19" t="s">
        <v>89</v>
      </c>
      <c r="C64" s="20" t="s">
        <v>61</v>
      </c>
      <c r="D64" s="383" t="s">
        <v>9</v>
      </c>
      <c r="E64" s="384"/>
      <c r="F64" s="385"/>
      <c r="G64" s="21" t="s">
        <v>62</v>
      </c>
    </row>
    <row r="65" spans="1:7" ht="14.25" customHeight="1">
      <c r="B65" s="378"/>
      <c r="C65" s="379"/>
      <c r="D65" s="36" t="str">
        <f>'Additional Info &amp; Definitions'!$D$16</f>
        <v>Fiscal Year 2023</v>
      </c>
      <c r="E65" s="14" t="str">
        <f>'Additional Info &amp; Definitions'!$E$16</f>
        <v>Fiscal Year 2024</v>
      </c>
      <c r="F65" s="37" t="str">
        <f>'Additional Info &amp; Definitions'!$F$16</f>
        <v>Fiscal Year 2025</v>
      </c>
      <c r="G65" s="23"/>
    </row>
    <row r="66" spans="1:7" ht="14.25" customHeight="1">
      <c r="B66" s="24" t="s">
        <v>90</v>
      </c>
      <c r="C66" s="54"/>
      <c r="D66" s="115"/>
      <c r="E66" s="104"/>
      <c r="F66" s="105"/>
      <c r="G66" s="55"/>
    </row>
    <row r="67" spans="1:7" ht="14.25" customHeight="1">
      <c r="B67" s="24" t="s">
        <v>90</v>
      </c>
      <c r="C67" s="54"/>
      <c r="D67" s="115"/>
      <c r="E67" s="104"/>
      <c r="F67" s="105"/>
      <c r="G67" s="55"/>
    </row>
    <row r="68" spans="1:7" ht="14.25" customHeight="1">
      <c r="B68" s="24" t="s">
        <v>91</v>
      </c>
      <c r="C68" s="54"/>
      <c r="D68" s="115"/>
      <c r="E68" s="104"/>
      <c r="F68" s="105"/>
      <c r="G68" s="55"/>
    </row>
    <row r="69" spans="1:7" ht="14.25" customHeight="1">
      <c r="B69" s="24" t="s">
        <v>91</v>
      </c>
      <c r="C69" s="54"/>
      <c r="D69" s="115"/>
      <c r="E69" s="104"/>
      <c r="F69" s="105"/>
      <c r="G69" s="55"/>
    </row>
    <row r="70" spans="1:7" ht="14.25" customHeight="1">
      <c r="B70" s="155" t="s">
        <v>92</v>
      </c>
      <c r="C70" s="156"/>
      <c r="D70" s="157"/>
      <c r="E70" s="158"/>
      <c r="F70" s="159"/>
      <c r="G70" s="55"/>
    </row>
    <row r="71" spans="1:7" ht="14.25" customHeight="1">
      <c r="B71" s="155" t="s">
        <v>92</v>
      </c>
      <c r="C71" s="156"/>
      <c r="D71" s="157"/>
      <c r="E71" s="158"/>
      <c r="F71" s="159"/>
      <c r="G71" s="55"/>
    </row>
    <row r="72" spans="1:7" ht="14.25" customHeight="1" thickBot="1">
      <c r="B72" s="27" t="s">
        <v>93</v>
      </c>
      <c r="C72" s="56"/>
      <c r="D72" s="116"/>
      <c r="E72" s="117"/>
      <c r="F72" s="118"/>
      <c r="G72" s="55"/>
    </row>
    <row r="73" spans="1:7" ht="20.25" thickTop="1" thickBot="1">
      <c r="B73" s="371" t="s">
        <v>94</v>
      </c>
      <c r="C73" s="372"/>
      <c r="D73" s="38">
        <f>SUM(D66:D72)</f>
        <v>0</v>
      </c>
      <c r="E73" s="39">
        <f>SUM(E66:E72)</f>
        <v>0</v>
      </c>
      <c r="F73" s="40">
        <f>SUM(F66:F72)</f>
        <v>0</v>
      </c>
      <c r="G73" s="41"/>
    </row>
    <row r="74" spans="1:7" ht="14.25" customHeight="1" thickBot="1">
      <c r="B74" s="44"/>
      <c r="C74" s="45"/>
      <c r="D74" s="46"/>
      <c r="E74" s="46"/>
      <c r="F74" s="46"/>
      <c r="G74" s="47"/>
    </row>
    <row r="75" spans="1:7" ht="19.5" thickBot="1">
      <c r="B75" s="393" t="s">
        <v>95</v>
      </c>
      <c r="C75" s="394"/>
      <c r="D75" s="394"/>
      <c r="E75" s="394"/>
      <c r="F75" s="394"/>
      <c r="G75" s="395"/>
    </row>
    <row r="76" spans="1:7" ht="14.25" customHeight="1">
      <c r="A76" s="22"/>
      <c r="B76" s="33"/>
      <c r="C76" s="34"/>
      <c r="D76" s="383" t="s">
        <v>96</v>
      </c>
      <c r="E76" s="384"/>
      <c r="F76" s="385"/>
      <c r="G76" s="21" t="s">
        <v>62</v>
      </c>
    </row>
    <row r="77" spans="1:7" ht="14.25" customHeight="1">
      <c r="A77" s="22"/>
      <c r="B77" s="33"/>
      <c r="C77" s="34"/>
      <c r="D77" s="36" t="str">
        <f>'Additional Info &amp; Definitions'!$D$16</f>
        <v>Fiscal Year 2023</v>
      </c>
      <c r="E77" s="14" t="str">
        <f>'Additional Info &amp; Definitions'!$E$16</f>
        <v>Fiscal Year 2024</v>
      </c>
      <c r="F77" s="37" t="str">
        <f>'Additional Info &amp; Definitions'!$F$16</f>
        <v>Fiscal Year 2025</v>
      </c>
      <c r="G77" s="57"/>
    </row>
    <row r="78" spans="1:7" ht="19.5" thickBot="1">
      <c r="B78" s="386" t="s">
        <v>97</v>
      </c>
      <c r="C78" s="387"/>
      <c r="D78" s="72">
        <f>SUM(D18,D26,D31,D51,D61,D73,)</f>
        <v>74247.501055200002</v>
      </c>
      <c r="E78" s="73">
        <f>SUM(E18,E26,E31,E51,E61,E73,)</f>
        <v>74622.724570239996</v>
      </c>
      <c r="F78" s="74">
        <f>SUM(F18,F26,F31,F51,F61,F73,)</f>
        <v>75854.55339392001</v>
      </c>
      <c r="G78" s="41"/>
    </row>
    <row r="79" spans="1:7" ht="14.25" customHeight="1" thickBot="1">
      <c r="B79" s="44"/>
      <c r="C79" s="45"/>
      <c r="D79" s="46"/>
      <c r="E79" s="46"/>
      <c r="F79" s="46"/>
      <c r="G79" s="58"/>
    </row>
    <row r="80" spans="1:7" ht="19.5" thickBot="1">
      <c r="B80" s="373" t="s">
        <v>98</v>
      </c>
      <c r="C80" s="374"/>
      <c r="D80" s="374"/>
      <c r="E80" s="374"/>
      <c r="F80" s="374"/>
      <c r="G80" s="375"/>
    </row>
    <row r="81" spans="1:9" ht="14.25" customHeight="1">
      <c r="B81" s="19" t="s">
        <v>60</v>
      </c>
      <c r="C81" s="20" t="s">
        <v>61</v>
      </c>
      <c r="D81" s="383" t="s">
        <v>96</v>
      </c>
      <c r="E81" s="384"/>
      <c r="F81" s="385"/>
      <c r="G81" s="21" t="s">
        <v>62</v>
      </c>
    </row>
    <row r="82" spans="1:9" ht="14.25" customHeight="1">
      <c r="A82" s="22"/>
      <c r="B82" s="404"/>
      <c r="C82" s="405"/>
      <c r="D82" s="36" t="str">
        <f>'Additional Info &amp; Definitions'!$D$16</f>
        <v>Fiscal Year 2023</v>
      </c>
      <c r="E82" s="14" t="str">
        <f>'Additional Info &amp; Definitions'!$E$16</f>
        <v>Fiscal Year 2024</v>
      </c>
      <c r="F82" s="37" t="str">
        <f>'Additional Info &amp; Definitions'!$F$16</f>
        <v>Fiscal Year 2025</v>
      </c>
      <c r="G82" s="23"/>
    </row>
    <row r="83" spans="1:9" ht="14.25" customHeight="1" thickBot="1">
      <c r="B83" s="27" t="s">
        <v>98</v>
      </c>
      <c r="C83" s="28" t="s">
        <v>99</v>
      </c>
      <c r="D83" s="100">
        <f>ROUNDUP(D78*0.02,-1)</f>
        <v>1490</v>
      </c>
      <c r="E83" s="100">
        <f t="shared" ref="E83:F83" si="4">ROUNDUP(E78*0.02,-1)</f>
        <v>1500</v>
      </c>
      <c r="F83" s="127">
        <f t="shared" si="4"/>
        <v>1520</v>
      </c>
      <c r="G83" s="125"/>
    </row>
    <row r="84" spans="1:9" ht="14.25" customHeight="1">
      <c r="B84" s="33"/>
      <c r="C84" s="34"/>
      <c r="D84" s="60"/>
      <c r="E84" s="60"/>
      <c r="F84" s="60"/>
      <c r="G84" s="61"/>
    </row>
    <row r="85" spans="1:9" ht="14.25" customHeight="1" thickBot="1">
      <c r="B85" s="62"/>
      <c r="C85" s="46"/>
      <c r="D85" s="46"/>
      <c r="E85" s="46"/>
      <c r="F85" s="46"/>
      <c r="G85" s="47"/>
    </row>
    <row r="86" spans="1:9" s="64" customFormat="1" ht="27" thickBot="1">
      <c r="A86" s="63"/>
      <c r="B86" s="400" t="s">
        <v>100</v>
      </c>
      <c r="C86" s="401"/>
      <c r="D86" s="402"/>
      <c r="E86" s="402"/>
      <c r="F86" s="402"/>
      <c r="G86" s="403"/>
      <c r="H86" s="63"/>
    </row>
    <row r="87" spans="1:9" ht="14.25" customHeight="1">
      <c r="A87" s="22"/>
      <c r="B87" s="33"/>
      <c r="C87" s="34"/>
      <c r="D87" s="383" t="s">
        <v>96</v>
      </c>
      <c r="E87" s="384"/>
      <c r="F87" s="385"/>
      <c r="G87" s="21" t="s">
        <v>62</v>
      </c>
      <c r="H87" s="22"/>
    </row>
    <row r="88" spans="1:9" ht="14.25" customHeight="1">
      <c r="A88" s="22"/>
      <c r="B88" s="33"/>
      <c r="C88" s="34"/>
      <c r="D88" s="36" t="str">
        <f>'Additional Info &amp; Definitions'!$D$16</f>
        <v>Fiscal Year 2023</v>
      </c>
      <c r="E88" s="14" t="str">
        <f>'Additional Info &amp; Definitions'!$E$16</f>
        <v>Fiscal Year 2024</v>
      </c>
      <c r="F88" s="37" t="str">
        <f>'Additional Info &amp; Definitions'!$F$16</f>
        <v>Fiscal Year 2025</v>
      </c>
      <c r="G88" s="57"/>
      <c r="H88" s="22"/>
    </row>
    <row r="89" spans="1:9" ht="19.5" thickBot="1">
      <c r="A89" s="22"/>
      <c r="B89" s="398" t="s">
        <v>101</v>
      </c>
      <c r="C89" s="399"/>
      <c r="D89" s="72">
        <f>SUM(D78,D83)</f>
        <v>75737.501055200002</v>
      </c>
      <c r="E89" s="73">
        <f t="shared" ref="E89:F89" si="5">SUM(E78,E83)</f>
        <v>76122.724570239996</v>
      </c>
      <c r="F89" s="74">
        <f t="shared" si="5"/>
        <v>77374.55339392001</v>
      </c>
      <c r="G89" s="126"/>
      <c r="H89" s="121"/>
      <c r="I89"/>
    </row>
    <row r="90" spans="1:9" ht="14.25" customHeight="1" thickBot="1">
      <c r="B90" s="33"/>
      <c r="C90" s="59"/>
      <c r="D90" s="131"/>
      <c r="E90" s="131"/>
      <c r="F90" s="131"/>
      <c r="G90" s="129"/>
      <c r="H90" s="22"/>
    </row>
    <row r="91" spans="1:9" ht="14.25" customHeight="1" thickBot="1">
      <c r="B91" s="33"/>
      <c r="C91" s="34"/>
      <c r="D91" s="97" t="str">
        <f>'Additional Info &amp; Definitions'!$D$16</f>
        <v>Fiscal Year 2023</v>
      </c>
      <c r="E91" s="98" t="str">
        <f>'Additional Info &amp; Definitions'!$E$16</f>
        <v>Fiscal Year 2024</v>
      </c>
      <c r="F91" s="99" t="str">
        <f>'Additional Info &amp; Definitions'!$F$16</f>
        <v>Fiscal Year 2025</v>
      </c>
      <c r="G91" s="130"/>
      <c r="H91" s="22"/>
    </row>
    <row r="92" spans="1:9" ht="27" thickBot="1">
      <c r="B92" s="396" t="s">
        <v>102</v>
      </c>
      <c r="C92" s="397"/>
      <c r="D92" s="72">
        <f>ROUNDUP(D89,-2)</f>
        <v>75800</v>
      </c>
      <c r="E92" s="72">
        <f t="shared" ref="E92:F92" si="6">ROUNDUP(E89,-2)</f>
        <v>76200</v>
      </c>
      <c r="F92" s="128">
        <f t="shared" si="6"/>
        <v>77400</v>
      </c>
      <c r="G92" s="41"/>
      <c r="H92" s="133" t="str">
        <f>IF((OR(D92&gt;100000,E92&gt;100000,F92&gt;100000)),"OVER BUDGET"," ")</f>
        <v xml:space="preserve"> </v>
      </c>
      <c r="I92" s="65" t="str">
        <f>IF(H92="OVER BUDGET","One or more fiscal years is over our $100,000 limit. Please reduce your budget to below $100,000 before submitting.", " ")</f>
        <v xml:space="preserve"> </v>
      </c>
    </row>
    <row r="93" spans="1:9" ht="14.25" customHeight="1">
      <c r="B93" s="66"/>
      <c r="C93" s="67"/>
      <c r="D93" s="68"/>
      <c r="E93" s="68"/>
      <c r="F93" s="68"/>
      <c r="G93" s="67"/>
    </row>
    <row r="94" spans="1:9" ht="14.25" customHeight="1">
      <c r="B94" s="66"/>
      <c r="C94" s="67"/>
      <c r="D94" s="68"/>
      <c r="E94" s="68"/>
      <c r="F94" s="68"/>
      <c r="G94" s="67"/>
    </row>
    <row r="95" spans="1:9" ht="14.25" customHeight="1">
      <c r="B95" s="66"/>
      <c r="C95" s="67"/>
      <c r="D95" s="68"/>
      <c r="E95" s="68"/>
      <c r="F95" s="68"/>
      <c r="G95" s="67"/>
    </row>
    <row r="96" spans="1:9" ht="14.25" customHeight="1">
      <c r="B96" s="66"/>
      <c r="C96" s="67"/>
      <c r="D96" s="68"/>
      <c r="E96" s="68"/>
      <c r="F96" s="68"/>
      <c r="G96" s="67"/>
    </row>
    <row r="97" spans="2:7" ht="14.25" customHeight="1">
      <c r="B97" s="66"/>
      <c r="C97" s="67"/>
      <c r="D97" s="68"/>
      <c r="E97" s="68"/>
      <c r="F97" s="68"/>
      <c r="G97" s="67"/>
    </row>
    <row r="98" spans="2:7" ht="14.25" customHeight="1">
      <c r="B98" s="66"/>
      <c r="C98" s="67"/>
      <c r="D98" s="68"/>
      <c r="E98" s="68"/>
      <c r="F98" s="68"/>
      <c r="G98" s="67"/>
    </row>
    <row r="99" spans="2:7" ht="14.25" customHeight="1">
      <c r="B99" s="66"/>
      <c r="C99" s="67"/>
      <c r="D99" s="68"/>
      <c r="E99" s="68"/>
      <c r="F99" s="68"/>
      <c r="G99" s="67"/>
    </row>
    <row r="100" spans="2:7" ht="14.25" customHeight="1">
      <c r="B100" s="66"/>
      <c r="C100" s="67"/>
      <c r="D100" s="68"/>
      <c r="E100" s="68"/>
      <c r="F100" s="68"/>
      <c r="G100" s="67"/>
    </row>
    <row r="101" spans="2:7" ht="14.25" customHeight="1">
      <c r="B101" s="66"/>
      <c r="C101" s="67"/>
      <c r="D101" s="68"/>
      <c r="E101" s="68"/>
      <c r="F101" s="68"/>
      <c r="G101" s="67"/>
    </row>
    <row r="102" spans="2:7" ht="14.25" customHeight="1">
      <c r="B102" s="67"/>
      <c r="C102" s="67"/>
      <c r="D102" s="68"/>
      <c r="E102" s="68"/>
      <c r="F102" s="68"/>
      <c r="G102" s="67"/>
    </row>
    <row r="103" spans="2:7" ht="14.25" customHeight="1"/>
    <row r="104" spans="2:7" ht="14.25" customHeight="1"/>
    <row r="105" spans="2:7" ht="14.25" customHeight="1"/>
    <row r="106" spans="2:7" ht="14.25" customHeight="1"/>
    <row r="107" spans="2:7" ht="14.25" customHeight="1"/>
    <row r="108" spans="2:7" ht="14.25" customHeight="1"/>
    <row r="109" spans="2:7" ht="14.25" customHeight="1"/>
    <row r="110" spans="2:7" ht="14.25" customHeight="1"/>
    <row r="111" spans="2:7" ht="14.25" customHeight="1"/>
    <row r="112" spans="2:7"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sheetData>
  <sheetProtection algorithmName="SHA-512" hashValue="88bwopDuTPVW/8JI9VJwuLM16JT8DOrjYMv8a0cKBBcP1Cd+IzOE/3BhIU9PQaFQrlb1i/DUA+UwoGCyvhNidg==" saltValue="7Li9Fua5gSoC6nNuQSuDnQ==" spinCount="100000" sheet="1" objects="1" scenarios="1"/>
  <protectedRanges>
    <protectedRange sqref="C66:F72" name="Travel"/>
    <protectedRange sqref="C56:F60" name="Capital Equipment"/>
    <protectedRange sqref="C36:F50" name="Supplies"/>
    <protectedRange sqref="G14:G18 G22:G26 G30:G31 G36:G51 G56:G61 G66:G73 G78 G92" name="Notes"/>
  </protectedRanges>
  <mergeCells count="38">
    <mergeCell ref="B2:G2"/>
    <mergeCell ref="B11:G11"/>
    <mergeCell ref="D12:F12"/>
    <mergeCell ref="B51:C51"/>
    <mergeCell ref="D20:F20"/>
    <mergeCell ref="B26:C26"/>
    <mergeCell ref="B33:G33"/>
    <mergeCell ref="D34:F34"/>
    <mergeCell ref="D28:F28"/>
    <mergeCell ref="B31:C31"/>
    <mergeCell ref="B13:C13"/>
    <mergeCell ref="B21:C21"/>
    <mergeCell ref="B9:G9"/>
    <mergeCell ref="D81:F81"/>
    <mergeCell ref="B75:G75"/>
    <mergeCell ref="D76:F76"/>
    <mergeCell ref="B78:C78"/>
    <mergeCell ref="B92:C92"/>
    <mergeCell ref="B89:C89"/>
    <mergeCell ref="B86:G86"/>
    <mergeCell ref="D87:F87"/>
    <mergeCell ref="B82:C82"/>
    <mergeCell ref="B73:C73"/>
    <mergeCell ref="B80:G80"/>
    <mergeCell ref="B5:G5"/>
    <mergeCell ref="B6:G6"/>
    <mergeCell ref="B55:C55"/>
    <mergeCell ref="B65:C65"/>
    <mergeCell ref="B53:G53"/>
    <mergeCell ref="D54:F54"/>
    <mergeCell ref="B61:C61"/>
    <mergeCell ref="B63:G63"/>
    <mergeCell ref="D64:F64"/>
    <mergeCell ref="B29:C29"/>
    <mergeCell ref="B18:C18"/>
    <mergeCell ref="B35:C35"/>
    <mergeCell ref="B7:G7"/>
    <mergeCell ref="B8:G8"/>
  </mergeCells>
  <conditionalFormatting sqref="H92">
    <cfRule type="containsText" dxfId="1" priority="1" operator="containsText" text="OVER BUDGET">
      <formula>NOT(ISERROR(SEARCH("OVER BUDGET",H92)))</formula>
    </cfRule>
  </conditionalFormatting>
  <dataValidations count="9">
    <dataValidation allowBlank="1" showInputMessage="1" showErrorMessage="1" prompt="Please provide a detailed but succinct summary of supplies and/or operations expenses that may be needed. " sqref="C36:C49" xr:uid="{00000000-0002-0000-0200-000000000000}"/>
    <dataValidation allowBlank="1" showInputMessage="1" showErrorMessage="1" prompt="If you require more than the 15 cells provided, please consider condensing some cells. If you believe additional detail here would benefit your proposal, please reach out to the CSF Coordinator, Emily Haworth, at emilyhaworth@arizona.edu. " sqref="C50" xr:uid="{00000000-0002-0000-0200-000001000000}"/>
    <dataValidation allowBlank="1" showInputMessage="1" showErrorMessage="1" prompt="If you require more than the 5 cells provided, please consider condensing some cells. If you believe additional detail here would benefit your proposal, please reach out to the CSF Coordinator, Emily Haworth, at emilyhaworth@arizona.edu. " sqref="C60 C72" xr:uid="{00000000-0002-0000-0200-000002000000}"/>
    <dataValidation allowBlank="1" showInputMessage="1" showErrorMessage="1" prompt="Please provide a detailed but succinct summary of any capital equipment (greater than $5,000 in value) that may be needed. " sqref="C56:C59" xr:uid="{00000000-0002-0000-0200-000003000000}"/>
    <dataValidation allowBlank="1" showInputMessage="1" showErrorMessage="1" prompt="Please provide a detailed but succinct summary of travel expenses that may be needed. " sqref="C66:C71" xr:uid="{00000000-0002-0000-0200-000004000000}"/>
    <dataValidation allowBlank="1" showInputMessage="1" showErrorMessage="1" promptTitle="Rounded Funding Request" prompt="Note: All Total Annual Grant Funding Requests are rounded up to the nearest multiple of $100. " sqref="D92:F92" xr:uid="{00000000-0002-0000-0200-000005000000}"/>
    <dataValidation allowBlank="1" showInputMessage="1" showErrorMessage="1" promptTitle="Administrative Service Charge" prompt="Note: All ASCs are rounded up to the nearest multiple of $10. " sqref="D83:F83" xr:uid="{00000000-0002-0000-0200-000006000000}"/>
    <dataValidation allowBlank="1" showInputMessage="1" showErrorMessage="1" promptTitle="Additional Information" prompt="More information on Capital Equipment can be found in the Additional Info &amp; Definitions sheet. " sqref="B53:G53" xr:uid="{00000000-0002-0000-0200-000007000000}"/>
    <dataValidation allowBlank="1" showInputMessage="1" showErrorMessage="1" promptTitle="Additional Information" prompt="More information on Administrative Service Charge can be found in the Additional Info &amp; Definitions sheet. " sqref="B80:G80" xr:uid="{00000000-0002-0000-0200-000008000000}"/>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workbookViewId="0">
      <selection activeCell="E37" sqref="E37"/>
    </sheetView>
  </sheetViews>
  <sheetFormatPr defaultRowHeight="15"/>
  <cols>
    <col min="1" max="1" width="3.125" style="9" customWidth="1"/>
    <col min="2" max="2" width="47.875" style="9" bestFit="1" customWidth="1"/>
    <col min="3" max="5" width="40.625" style="9" customWidth="1"/>
    <col min="6" max="6" width="11.875" style="9" bestFit="1" customWidth="1"/>
    <col min="7" max="7" width="46" style="9" customWidth="1"/>
    <col min="8" max="16384" width="9" style="9"/>
  </cols>
  <sheetData>
    <row r="1" spans="2:7" ht="15.75" thickBot="1"/>
    <row r="2" spans="2:7" ht="27" thickBot="1">
      <c r="B2" s="316" t="str">
        <f>_xlfn.CONCAT("Campus Sustainability Fund - Annual Grant Funding Request - Project Information Summary for", " ",C13)</f>
        <v>Campus Sustainability Fund - Annual Grant Funding Request - Project Information Summary for Commissioning &amp; Analytics Specialist Position</v>
      </c>
      <c r="C2" s="317"/>
      <c r="D2" s="317"/>
      <c r="E2" s="317"/>
      <c r="F2" s="317"/>
      <c r="G2" s="318"/>
    </row>
    <row r="3" spans="2:7">
      <c r="B3" s="106"/>
      <c r="C3" s="107"/>
      <c r="D3" s="107"/>
      <c r="E3" s="107"/>
      <c r="F3" s="107"/>
      <c r="G3" s="108"/>
    </row>
    <row r="4" spans="2:7" ht="15.75" thickBot="1">
      <c r="B4" s="106"/>
      <c r="C4" s="107"/>
      <c r="D4" s="107"/>
      <c r="E4" s="107"/>
      <c r="F4" s="107"/>
      <c r="G4" s="108"/>
    </row>
    <row r="5" spans="2:7">
      <c r="B5" s="319" t="s">
        <v>103</v>
      </c>
      <c r="C5" s="320"/>
      <c r="D5" s="320"/>
      <c r="E5" s="320"/>
      <c r="F5" s="320"/>
      <c r="G5" s="321"/>
    </row>
    <row r="6" spans="2:7">
      <c r="B6" s="322"/>
      <c r="C6" s="323"/>
      <c r="D6" s="323"/>
      <c r="E6" s="323"/>
      <c r="F6" s="323"/>
      <c r="G6" s="324"/>
    </row>
    <row r="7" spans="2:7">
      <c r="B7" s="322"/>
      <c r="C7" s="323"/>
      <c r="D7" s="323"/>
      <c r="E7" s="323"/>
      <c r="F7" s="323"/>
      <c r="G7" s="324"/>
    </row>
    <row r="8" spans="2:7">
      <c r="B8" s="322"/>
      <c r="C8" s="323"/>
      <c r="D8" s="323"/>
      <c r="E8" s="323"/>
      <c r="F8" s="323"/>
      <c r="G8" s="324"/>
    </row>
    <row r="9" spans="2:7">
      <c r="B9" s="322"/>
      <c r="C9" s="323"/>
      <c r="D9" s="323"/>
      <c r="E9" s="323"/>
      <c r="F9" s="323"/>
      <c r="G9" s="324"/>
    </row>
    <row r="10" spans="2:7" ht="71.25" customHeight="1" thickBot="1">
      <c r="B10" s="325"/>
      <c r="C10" s="326"/>
      <c r="D10" s="326"/>
      <c r="E10" s="326"/>
      <c r="F10" s="326"/>
      <c r="G10" s="327"/>
    </row>
    <row r="11" spans="2:7" ht="15.75" thickBot="1"/>
    <row r="12" spans="2:7" ht="18.75">
      <c r="B12" s="409" t="s">
        <v>104</v>
      </c>
      <c r="C12" s="410"/>
      <c r="D12" s="10"/>
    </row>
    <row r="13" spans="2:7">
      <c r="B13" s="88" t="s">
        <v>105</v>
      </c>
      <c r="C13" s="89" t="s">
        <v>106</v>
      </c>
      <c r="D13" s="11"/>
    </row>
    <row r="14" spans="2:7">
      <c r="B14" s="88" t="s">
        <v>107</v>
      </c>
      <c r="C14" s="86" t="s">
        <v>108</v>
      </c>
      <c r="D14" s="11"/>
    </row>
    <row r="15" spans="2:7">
      <c r="B15" s="88" t="s">
        <v>109</v>
      </c>
      <c r="C15" s="86"/>
      <c r="D15" s="12"/>
    </row>
    <row r="16" spans="2:7">
      <c r="B16" s="88" t="s">
        <v>110</v>
      </c>
      <c r="C16" s="90" t="s">
        <v>111</v>
      </c>
      <c r="D16" s="12"/>
    </row>
    <row r="17" spans="1:7">
      <c r="B17" s="88" t="s">
        <v>112</v>
      </c>
      <c r="C17" s="90" t="s">
        <v>111</v>
      </c>
      <c r="D17" s="12"/>
    </row>
    <row r="18" spans="1:7">
      <c r="B18" s="88" t="s">
        <v>113</v>
      </c>
      <c r="C18" s="90" t="s">
        <v>111</v>
      </c>
      <c r="D18" s="12"/>
    </row>
    <row r="19" spans="1:7">
      <c r="B19" s="111" t="s">
        <v>114</v>
      </c>
      <c r="C19" s="112" t="s">
        <v>111</v>
      </c>
      <c r="D19" s="12"/>
    </row>
    <row r="20" spans="1:7" ht="15.75" thickBot="1">
      <c r="B20" s="91" t="s">
        <v>115</v>
      </c>
      <c r="C20" s="92" t="s">
        <v>111</v>
      </c>
      <c r="D20" s="13"/>
    </row>
    <row r="21" spans="1:7" ht="15.75" thickBot="1"/>
    <row r="22" spans="1:7" ht="19.5" thickBot="1">
      <c r="B22" s="409" t="s">
        <v>116</v>
      </c>
      <c r="C22" s="411"/>
      <c r="D22" s="411"/>
      <c r="E22" s="412"/>
      <c r="F22" s="22"/>
    </row>
    <row r="23" spans="1:7">
      <c r="B23" s="93"/>
      <c r="C23" s="97" t="str">
        <f>'Additional Info &amp; Definitions'!$D$16</f>
        <v>Fiscal Year 2023</v>
      </c>
      <c r="D23" s="98" t="str">
        <f>'Additional Info &amp; Definitions'!$E$16</f>
        <v>Fiscal Year 2024</v>
      </c>
      <c r="E23" s="99" t="str">
        <f>'Additional Info &amp; Definitions'!$F$16</f>
        <v>Fiscal Year 2025</v>
      </c>
      <c r="F23" s="22"/>
    </row>
    <row r="24" spans="1:7">
      <c r="B24" s="94" t="s">
        <v>117</v>
      </c>
      <c r="C24" s="78">
        <f>'Annual Grant Operating Budget'!D14+'Annual Grant Operating Budget'!D22</f>
        <v>69247.501055200002</v>
      </c>
      <c r="D24" s="15">
        <f>'Annual Grant Operating Budget'!E14+'Annual Grant Operating Budget'!E22</f>
        <v>72622.724570239996</v>
      </c>
      <c r="E24" s="79">
        <f>'Annual Grant Operating Budget'!F14+'Annual Grant Operating Budget'!F22</f>
        <v>73854.55339392001</v>
      </c>
      <c r="F24" s="22"/>
    </row>
    <row r="25" spans="1:7">
      <c r="B25" s="94" t="s">
        <v>118</v>
      </c>
      <c r="C25" s="78">
        <f>'Annual Grant Operating Budget'!D15+'Annual Grant Operating Budget'!D23</f>
        <v>0</v>
      </c>
      <c r="D25" s="15">
        <f>'Annual Grant Operating Budget'!E15+'Annual Grant Operating Budget'!E23</f>
        <v>0</v>
      </c>
      <c r="E25" s="79">
        <f>'Annual Grant Operating Budget'!F15+'Annual Grant Operating Budget'!F23</f>
        <v>0</v>
      </c>
      <c r="F25" s="22"/>
    </row>
    <row r="26" spans="1:7">
      <c r="B26" s="94" t="s">
        <v>119</v>
      </c>
      <c r="C26" s="78">
        <f>'Annual Grant Operating Budget'!D16+'Annual Grant Operating Budget'!D24</f>
        <v>0</v>
      </c>
      <c r="D26" s="15">
        <f>'Annual Grant Operating Budget'!E16+'Annual Grant Operating Budget'!E24</f>
        <v>0</v>
      </c>
      <c r="E26" s="79">
        <f>'Annual Grant Operating Budget'!F16+'Annual Grant Operating Budget'!F24</f>
        <v>0</v>
      </c>
      <c r="F26" s="22"/>
    </row>
    <row r="27" spans="1:7">
      <c r="B27" s="94" t="s">
        <v>120</v>
      </c>
      <c r="C27" s="78">
        <f>'Annual Grant Operating Budget'!D17+'Annual Grant Operating Budget'!D25+'Annual Grant Operating Budget'!D30</f>
        <v>0</v>
      </c>
      <c r="D27" s="15">
        <f>'Annual Grant Operating Budget'!E17+'Annual Grant Operating Budget'!E25+'Annual Grant Operating Budget'!E30</f>
        <v>0</v>
      </c>
      <c r="E27" s="79">
        <f>'Annual Grant Operating Budget'!F17+'Annual Grant Operating Budget'!F25+'Annual Grant Operating Budget'!F30</f>
        <v>0</v>
      </c>
      <c r="F27" s="22"/>
    </row>
    <row r="28" spans="1:7">
      <c r="B28" s="94" t="s">
        <v>121</v>
      </c>
      <c r="C28" s="78">
        <f>'Annual Grant Operating Budget'!D51</f>
        <v>5000</v>
      </c>
      <c r="D28" s="15">
        <f>'Annual Grant Operating Budget'!E51</f>
        <v>2000</v>
      </c>
      <c r="E28" s="79">
        <f>'Annual Grant Operating Budget'!F51</f>
        <v>2000</v>
      </c>
      <c r="F28" s="22"/>
    </row>
    <row r="29" spans="1:7">
      <c r="B29" s="94" t="s">
        <v>122</v>
      </c>
      <c r="C29" s="78">
        <f>'Annual Grant Operating Budget'!D61</f>
        <v>0</v>
      </c>
      <c r="D29" s="15">
        <f>'Annual Grant Operating Budget'!E61</f>
        <v>0</v>
      </c>
      <c r="E29" s="79">
        <f>'Annual Grant Operating Budget'!F61</f>
        <v>0</v>
      </c>
      <c r="F29" s="22"/>
    </row>
    <row r="30" spans="1:7">
      <c r="B30" s="95" t="s">
        <v>123</v>
      </c>
      <c r="C30" s="78">
        <f>'Annual Grant Operating Budget'!D73</f>
        <v>0</v>
      </c>
      <c r="D30" s="15">
        <f>'Annual Grant Operating Budget'!E73</f>
        <v>0</v>
      </c>
      <c r="E30" s="79">
        <f>'Annual Grant Operating Budget'!F73</f>
        <v>0</v>
      </c>
      <c r="F30" s="22"/>
    </row>
    <row r="31" spans="1:7" ht="15.75" thickBot="1">
      <c r="B31" s="96" t="s">
        <v>124</v>
      </c>
      <c r="C31" s="100">
        <f>'Annual Grant Operating Budget'!D83</f>
        <v>1490</v>
      </c>
      <c r="D31" s="101">
        <f>'Annual Grant Operating Budget'!E83</f>
        <v>1500</v>
      </c>
      <c r="E31" s="102">
        <f>'Annual Grant Operating Budget'!F83</f>
        <v>1520</v>
      </c>
      <c r="F31" s="22"/>
    </row>
    <row r="32" spans="1:7" ht="19.5" thickBot="1">
      <c r="A32" s="22"/>
      <c r="B32" s="87" t="s">
        <v>101</v>
      </c>
      <c r="C32" s="70">
        <f>'Annual Grant Operating Budget'!D92</f>
        <v>75800</v>
      </c>
      <c r="D32" s="70">
        <f>'Annual Grant Operating Budget'!E92</f>
        <v>76200</v>
      </c>
      <c r="E32" s="122">
        <f>'Annual Grant Operating Budget'!F92</f>
        <v>77400</v>
      </c>
      <c r="F32" s="134" t="str">
        <f>'Annual Grant Operating Budget'!H92</f>
        <v xml:space="preserve"> </v>
      </c>
      <c r="G32" s="65" t="str">
        <f>IF(F32="OVER BUDGET","One or more fiscal years is over our $100,000 limit. Please reduce your budget to below $100,000 before submitting.", " ")</f>
        <v xml:space="preserve"> </v>
      </c>
    </row>
    <row r="33" spans="2:5" ht="15.75" thickBot="1"/>
    <row r="34" spans="2:5" ht="18.75">
      <c r="B34" s="409" t="s">
        <v>125</v>
      </c>
      <c r="C34" s="413"/>
      <c r="D34" s="413"/>
      <c r="E34" s="410"/>
    </row>
    <row r="35" spans="2:5">
      <c r="B35" s="103" t="s">
        <v>126</v>
      </c>
      <c r="C35" s="14" t="str">
        <f>'Additional Info &amp; Definitions'!$D$16</f>
        <v>Fiscal Year 2023</v>
      </c>
      <c r="D35" s="14" t="str">
        <f>'Additional Info &amp; Definitions'!$E$16</f>
        <v>Fiscal Year 2024</v>
      </c>
      <c r="E35" s="37" t="str">
        <f>'Additional Info &amp; Definitions'!$F$16</f>
        <v>Fiscal Year 2025</v>
      </c>
    </row>
    <row r="36" spans="2:5">
      <c r="B36" s="49" t="s">
        <v>127</v>
      </c>
      <c r="C36" s="104">
        <v>23082.5</v>
      </c>
      <c r="D36" s="104">
        <v>24207.58</v>
      </c>
      <c r="E36" s="105">
        <v>24618.18</v>
      </c>
    </row>
    <row r="37" spans="2:5">
      <c r="B37" s="49"/>
      <c r="C37" s="104"/>
      <c r="D37" s="104"/>
      <c r="E37" s="105"/>
    </row>
    <row r="38" spans="2:5">
      <c r="B38" s="49"/>
      <c r="C38" s="104"/>
      <c r="D38" s="104"/>
      <c r="E38" s="105"/>
    </row>
    <row r="39" spans="2:5">
      <c r="B39" s="49"/>
      <c r="C39" s="104"/>
      <c r="D39" s="104"/>
      <c r="E39" s="105"/>
    </row>
    <row r="40" spans="2:5" ht="15.75" thickBot="1">
      <c r="B40" s="49"/>
      <c r="C40" s="104"/>
      <c r="D40" s="104"/>
      <c r="E40" s="105"/>
    </row>
    <row r="41" spans="2:5" ht="19.5" thickBot="1">
      <c r="B41" s="87" t="s">
        <v>128</v>
      </c>
      <c r="C41" s="70">
        <f>SUM(C36:C40)</f>
        <v>23082.5</v>
      </c>
      <c r="D41" s="70">
        <f t="shared" ref="D41:E41" si="0">SUM(D36:D40)</f>
        <v>24207.58</v>
      </c>
      <c r="E41" s="71">
        <f t="shared" si="0"/>
        <v>24618.18</v>
      </c>
    </row>
    <row r="42" spans="2:5" ht="19.5" thickBot="1">
      <c r="B42" s="87" t="s">
        <v>101</v>
      </c>
      <c r="C42" s="70">
        <f>C32</f>
        <v>75800</v>
      </c>
      <c r="D42" s="70">
        <f t="shared" ref="D42:E42" si="1">D32</f>
        <v>76200</v>
      </c>
      <c r="E42" s="71">
        <f t="shared" si="1"/>
        <v>77400</v>
      </c>
    </row>
    <row r="43" spans="2:5" ht="15.75" thickBot="1">
      <c r="B43" s="106"/>
      <c r="C43" s="107"/>
      <c r="D43" s="107"/>
      <c r="E43" s="108"/>
    </row>
    <row r="44" spans="2:5" ht="19.5" thickBot="1">
      <c r="B44" s="87" t="s">
        <v>129</v>
      </c>
      <c r="C44" s="70">
        <f>C42+C41</f>
        <v>98882.5</v>
      </c>
      <c r="D44" s="70">
        <f t="shared" ref="D44:E44" si="2">D42+D41</f>
        <v>100407.58</v>
      </c>
      <c r="E44" s="71">
        <f t="shared" si="2"/>
        <v>102018.18</v>
      </c>
    </row>
    <row r="45" spans="2:5" ht="15.75" thickBot="1">
      <c r="B45" s="106"/>
      <c r="C45" s="107"/>
      <c r="D45" s="107"/>
      <c r="E45" s="108"/>
    </row>
    <row r="46" spans="2:5" ht="19.5" thickBot="1">
      <c r="B46" s="87" t="s">
        <v>130</v>
      </c>
      <c r="C46" s="119">
        <f>C42/C44</f>
        <v>0.76656637928854954</v>
      </c>
      <c r="D46" s="119">
        <f t="shared" ref="D46:E46" si="3">D42/D44</f>
        <v>0.75890684747107739</v>
      </c>
      <c r="E46" s="120">
        <f t="shared" si="3"/>
        <v>0.75868830437869017</v>
      </c>
    </row>
  </sheetData>
  <sheetProtection algorithmName="SHA-512" hashValue="hb7/Do6M0lsU/64DFEKrSz99NEl7v3IwNDpKa8SuF2k73akVxLdA5hvk8vtqJfzPcx3y7goIEHFeqk3jD62mBg==" saltValue="quGCUHC4wEMU5Yqlnk2wNw==" spinCount="100000" sheet="1" objects="1" scenarios="1"/>
  <protectedRanges>
    <protectedRange sqref="C13:C15" name="Project Information Summary"/>
    <protectedRange sqref="B36:E40" name="Additional Funding Sources Summary"/>
  </protectedRanges>
  <mergeCells count="5">
    <mergeCell ref="B12:C12"/>
    <mergeCell ref="B22:E22"/>
    <mergeCell ref="B2:G2"/>
    <mergeCell ref="B5:G10"/>
    <mergeCell ref="B34:E34"/>
  </mergeCells>
  <conditionalFormatting sqref="F32">
    <cfRule type="containsText" dxfId="0" priority="1" operator="containsText" text="OVER BUDGET">
      <formula>NOT(ISERROR(SEARCH("OVER BUDGET",F32)))</formula>
    </cfRule>
  </conditionalFormatting>
  <dataValidations count="3">
    <dataValidation allowBlank="1" showInputMessage="1" showErrorMessage="1" promptTitle="Department Number" prompt="Your departmnet number can be obtained from your department's business office. " sqref="C15" xr:uid="{00000000-0002-0000-0300-000000000000}"/>
    <dataValidation allowBlank="1" showInputMessage="1" showErrorMessage="1" promptTitle="Department Name" prompt="Please use your department's full name. Do not use abbreviations such as &quot;SBE&quot; or &quot;ASUA.&quot;" sqref="C14" xr:uid="{00000000-0002-0000-0300-000001000000}"/>
    <dataValidation allowBlank="1" showInputMessage="1" showErrorMessage="1" prompt="Please provide a detailed but succinct summary of any additional funding sources that will be used to support this project. " sqref="B36:B40" xr:uid="{00000000-0002-0000-0300-00000200000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29"/>
  <sheetViews>
    <sheetView workbookViewId="0">
      <selection activeCell="D17" sqref="D17"/>
    </sheetView>
  </sheetViews>
  <sheetFormatPr defaultRowHeight="15"/>
  <cols>
    <col min="1" max="1" width="2.875" style="9" customWidth="1"/>
    <col min="2" max="2" width="3.125" style="9" customWidth="1"/>
    <col min="3" max="3" width="30.625" style="9" customWidth="1"/>
    <col min="4" max="6" width="13" style="9" bestFit="1" customWidth="1"/>
    <col min="7" max="7" width="30.625" style="9" customWidth="1"/>
    <col min="8" max="8" width="39.625" style="9" customWidth="1"/>
    <col min="9" max="16384" width="9" style="9"/>
  </cols>
  <sheetData>
    <row r="2" spans="2:8">
      <c r="B2" s="315"/>
      <c r="C2" s="315"/>
      <c r="D2" s="315"/>
      <c r="E2" s="315"/>
    </row>
    <row r="3" spans="2:8">
      <c r="B3" s="315"/>
      <c r="C3" s="315"/>
      <c r="D3" s="315"/>
      <c r="E3" s="315"/>
    </row>
    <row r="4" spans="2:8">
      <c r="B4" s="315"/>
      <c r="C4" s="315"/>
      <c r="D4" s="315"/>
      <c r="E4" s="315"/>
    </row>
    <row r="5" spans="2:8">
      <c r="B5" s="315"/>
      <c r="C5" s="315"/>
      <c r="D5" s="315"/>
      <c r="E5" s="315"/>
    </row>
    <row r="6" spans="2:8">
      <c r="B6" s="315"/>
      <c r="C6" s="315"/>
      <c r="D6" s="315"/>
      <c r="E6" s="315"/>
    </row>
    <row r="7" spans="2:8" ht="15.75" thickBot="1"/>
    <row r="8" spans="2:8" ht="27" thickBot="1">
      <c r="B8" s="316" t="s">
        <v>131</v>
      </c>
      <c r="C8" s="317"/>
      <c r="D8" s="317"/>
      <c r="E8" s="317"/>
      <c r="F8" s="317"/>
      <c r="G8" s="317"/>
      <c r="H8" s="318"/>
    </row>
    <row r="9" spans="2:8" ht="15.75" thickBot="1">
      <c r="B9" s="423"/>
      <c r="C9" s="424"/>
      <c r="D9" s="424"/>
      <c r="E9" s="424"/>
      <c r="F9" s="424"/>
      <c r="G9" s="424"/>
      <c r="H9" s="425"/>
    </row>
    <row r="10" spans="2:8" ht="18.75">
      <c r="B10" s="414" t="s">
        <v>132</v>
      </c>
      <c r="C10" s="415"/>
      <c r="D10" s="415"/>
      <c r="E10" s="415"/>
      <c r="F10" s="415"/>
      <c r="G10" s="415"/>
      <c r="H10" s="416"/>
    </row>
    <row r="11" spans="2:8" s="66" customFormat="1" ht="60" customHeight="1">
      <c r="B11" s="417" t="s">
        <v>133</v>
      </c>
      <c r="C11" s="418"/>
      <c r="D11" s="418"/>
      <c r="E11" s="418"/>
      <c r="F11" s="418"/>
      <c r="G11" s="418"/>
      <c r="H11" s="419"/>
    </row>
    <row r="12" spans="2:8" s="66" customFormat="1" ht="60" customHeight="1">
      <c r="B12" s="417" t="s">
        <v>134</v>
      </c>
      <c r="C12" s="418"/>
      <c r="D12" s="418"/>
      <c r="E12" s="418"/>
      <c r="F12" s="418"/>
      <c r="G12" s="418"/>
      <c r="H12" s="419"/>
    </row>
    <row r="13" spans="2:8" s="66" customFormat="1" ht="75" customHeight="1">
      <c r="B13" s="417" t="s">
        <v>135</v>
      </c>
      <c r="C13" s="418"/>
      <c r="D13" s="418"/>
      <c r="E13" s="418"/>
      <c r="F13" s="418"/>
      <c r="G13" s="418"/>
      <c r="H13" s="419"/>
    </row>
    <row r="14" spans="2:8" s="66" customFormat="1" ht="45" customHeight="1">
      <c r="B14" s="420" t="s">
        <v>136</v>
      </c>
      <c r="C14" s="421"/>
      <c r="D14" s="421"/>
      <c r="E14" s="421"/>
      <c r="F14" s="421"/>
      <c r="G14" s="421"/>
      <c r="H14" s="422"/>
    </row>
    <row r="15" spans="2:8" s="66" customFormat="1" ht="112.5" customHeight="1">
      <c r="B15" s="420" t="s">
        <v>137</v>
      </c>
      <c r="C15" s="421"/>
      <c r="D15" s="421"/>
      <c r="E15" s="421"/>
      <c r="F15" s="421"/>
      <c r="G15" s="421"/>
      <c r="H15" s="422"/>
    </row>
    <row r="16" spans="2:8">
      <c r="B16" s="151"/>
      <c r="C16" s="152"/>
      <c r="D16" s="160" t="s">
        <v>138</v>
      </c>
      <c r="E16" s="160" t="s">
        <v>75</v>
      </c>
      <c r="F16" s="160" t="s">
        <v>139</v>
      </c>
      <c r="G16" s="310"/>
      <c r="H16" s="153"/>
    </row>
    <row r="17" spans="2:8">
      <c r="B17" s="151"/>
      <c r="C17" s="154" t="s">
        <v>70</v>
      </c>
      <c r="D17" s="161">
        <v>0.31900000000000001</v>
      </c>
      <c r="E17" s="162">
        <v>0.34300000000000003</v>
      </c>
      <c r="F17" s="162">
        <v>0.32600000000000001</v>
      </c>
      <c r="G17" s="152"/>
      <c r="H17" s="142"/>
    </row>
    <row r="18" spans="2:8">
      <c r="B18" s="151"/>
      <c r="C18" s="154" t="s">
        <v>71</v>
      </c>
      <c r="D18" s="161">
        <v>0.17599999999999999</v>
      </c>
      <c r="E18" s="162">
        <v>0.184</v>
      </c>
      <c r="F18" s="162">
        <v>0.18099999999999999</v>
      </c>
      <c r="G18" s="152"/>
      <c r="H18" s="142"/>
    </row>
    <row r="19" spans="2:8">
      <c r="B19" s="151"/>
      <c r="C19" s="154" t="s">
        <v>72</v>
      </c>
      <c r="D19" s="161">
        <v>0.02</v>
      </c>
      <c r="E19" s="162">
        <v>3.1E-2</v>
      </c>
      <c r="F19" s="162">
        <v>2.4E-2</v>
      </c>
      <c r="G19" s="152"/>
      <c r="H19" s="142"/>
    </row>
    <row r="20" spans="2:8">
      <c r="B20" s="201"/>
      <c r="C20" s="154" t="s">
        <v>73</v>
      </c>
      <c r="D20" s="161">
        <v>0.13</v>
      </c>
      <c r="E20" s="311">
        <v>0.15</v>
      </c>
      <c r="F20" s="311">
        <v>0.17799999999999999</v>
      </c>
      <c r="G20" s="202"/>
      <c r="H20" s="312"/>
    </row>
    <row r="21" spans="2:8" s="66" customFormat="1" ht="262.5" customHeight="1">
      <c r="B21" s="420" t="s">
        <v>140</v>
      </c>
      <c r="C21" s="421"/>
      <c r="D21" s="421"/>
      <c r="E21" s="421"/>
      <c r="F21" s="421"/>
      <c r="G21" s="421"/>
      <c r="H21" s="422"/>
    </row>
    <row r="22" spans="2:8">
      <c r="B22" s="148"/>
      <c r="C22" s="149"/>
      <c r="D22" s="163" t="str">
        <f>D16</f>
        <v>Fiscal Year 2023</v>
      </c>
      <c r="E22" s="163" t="str">
        <f>E16</f>
        <v>Fiscal Year 2024</v>
      </c>
      <c r="F22" s="163" t="str">
        <f>F16</f>
        <v>Fiscal Year 2025</v>
      </c>
      <c r="G22" s="149"/>
      <c r="H22" s="150"/>
    </row>
    <row r="23" spans="2:8">
      <c r="B23" s="201"/>
      <c r="C23" s="149" t="s">
        <v>141</v>
      </c>
      <c r="D23" s="164">
        <v>6174</v>
      </c>
      <c r="E23" s="313">
        <v>6298</v>
      </c>
      <c r="F23" s="313">
        <v>6423</v>
      </c>
      <c r="G23" s="202"/>
      <c r="H23" s="312"/>
    </row>
    <row r="24" spans="2:8" ht="15.75" thickBot="1">
      <c r="B24" s="203"/>
      <c r="C24" s="204"/>
      <c r="D24" s="204"/>
      <c r="E24" s="204"/>
      <c r="F24" s="204"/>
      <c r="G24" s="204"/>
      <c r="H24" s="314"/>
    </row>
    <row r="25" spans="2:8" ht="15.75" thickBot="1">
      <c r="B25" s="423"/>
      <c r="C25" s="424"/>
      <c r="D25" s="424"/>
      <c r="E25" s="424"/>
      <c r="F25" s="424"/>
      <c r="G25" s="424"/>
      <c r="H25" s="425"/>
    </row>
    <row r="26" spans="2:8" ht="18.75">
      <c r="B26" s="414" t="s">
        <v>142</v>
      </c>
      <c r="C26" s="415"/>
      <c r="D26" s="415"/>
      <c r="E26" s="415"/>
      <c r="F26" s="415"/>
      <c r="G26" s="415"/>
      <c r="H26" s="416"/>
    </row>
    <row r="27" spans="2:8" ht="75" customHeight="1">
      <c r="B27" s="426" t="s">
        <v>143</v>
      </c>
      <c r="C27" s="427"/>
      <c r="D27" s="427"/>
      <c r="E27" s="427"/>
      <c r="F27" s="427"/>
      <c r="G27" s="427"/>
      <c r="H27" s="428"/>
    </row>
    <row r="28" spans="2:8" ht="60" customHeight="1">
      <c r="B28" s="344" t="s">
        <v>144</v>
      </c>
      <c r="C28" s="345"/>
      <c r="D28" s="345"/>
      <c r="E28" s="345"/>
      <c r="F28" s="345"/>
      <c r="G28" s="345"/>
      <c r="H28" s="346"/>
    </row>
    <row r="29" spans="2:8" ht="60" customHeight="1" thickBot="1">
      <c r="B29" s="347" t="s">
        <v>145</v>
      </c>
      <c r="C29" s="348"/>
      <c r="D29" s="348"/>
      <c r="E29" s="348"/>
      <c r="F29" s="348"/>
      <c r="G29" s="348"/>
      <c r="H29" s="349"/>
    </row>
  </sheetData>
  <sheetProtection algorithmName="SHA-512" hashValue="P1/W8prumNdZuJCETRGGHE21oOi3Eenizkd+gdFx6v5yQzcT9upT4bkaOPkYv1E4sFvSP7gc64MOJs9YNTls/A==" saltValue="iQ7/Cly919KPwP6AnOIoWQ==" spinCount="100000" sheet="1" objects="1" scenarios="1"/>
  <mergeCells count="15">
    <mergeCell ref="B2:E6"/>
    <mergeCell ref="B8:H8"/>
    <mergeCell ref="B28:H28"/>
    <mergeCell ref="B29:H29"/>
    <mergeCell ref="B10:H10"/>
    <mergeCell ref="B11:H11"/>
    <mergeCell ref="B12:H12"/>
    <mergeCell ref="B13:H13"/>
    <mergeCell ref="B14:H14"/>
    <mergeCell ref="B15:H15"/>
    <mergeCell ref="B9:H9"/>
    <mergeCell ref="B25:H25"/>
    <mergeCell ref="B21:H21"/>
    <mergeCell ref="B26:H26"/>
    <mergeCell ref="B27:H27"/>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5" ma:contentTypeDescription="Create a new document." ma:contentTypeScope="" ma:versionID="680fb769e312b2a554b26d9413d97b37">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b7d6f3f7d4477dd335f5a2d37868314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ocumentManagement>
</p:properties>
</file>

<file path=customXml/itemProps1.xml><?xml version="1.0" encoding="utf-8"?>
<ds:datastoreItem xmlns:ds="http://schemas.openxmlformats.org/officeDocument/2006/customXml" ds:itemID="{44BF08DE-37C2-4410-B93F-203B4EF1ACB0}"/>
</file>

<file path=customXml/itemProps2.xml><?xml version="1.0" encoding="utf-8"?>
<ds:datastoreItem xmlns:ds="http://schemas.openxmlformats.org/officeDocument/2006/customXml" ds:itemID="{F788DDAB-9033-43C6-8C59-E624775E9C92}"/>
</file>

<file path=customXml/itemProps3.xml><?xml version="1.0" encoding="utf-8"?>
<ds:datastoreItem xmlns:ds="http://schemas.openxmlformats.org/officeDocument/2006/customXml" ds:itemID="{82468600-BF71-4D7E-888F-BCA6101AE6D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Gerdes, Madison Elizabeth - (madisongerdes)</cp:lastModifiedBy>
  <cp:revision/>
  <dcterms:created xsi:type="dcterms:W3CDTF">2021-07-07T22:51:00Z</dcterms:created>
  <dcterms:modified xsi:type="dcterms:W3CDTF">2022-09-09T02:35:52Z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