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mc:AlternateContent xmlns:mc="http://schemas.openxmlformats.org/markup-compatibility/2006">
    <mc:Choice Requires="x15">
      <x15ac:absPath xmlns:x15ac="http://schemas.microsoft.com/office/spreadsheetml/2010/11/ac" url="/Users/camille/Desktop/"/>
    </mc:Choice>
  </mc:AlternateContent>
  <xr:revisionPtr revIDLastSave="16" documentId="13_ncr:1_{B6AC5EF5-84C2-BB49-AE1B-0A7B28A70657}" xr6:coauthVersionLast="47" xr6:coauthVersionMax="47" xr10:uidLastSave="{F21FF769-A44A-4B0C-90A2-957160347E8F}"/>
  <bookViews>
    <workbookView xWindow="0" yWindow="500" windowWidth="28800" windowHeight="16300" firstSheet="2" activeTab="3"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C39" i="3" l="1"/>
  <c r="D81" i="1"/>
  <c r="F81" i="1"/>
  <c r="E81" i="1"/>
  <c r="F76" i="1"/>
  <c r="E76" i="1"/>
  <c r="D76" i="1"/>
  <c r="U55" i="4"/>
  <c r="M55" i="4"/>
  <c r="E55" i="4"/>
  <c r="Y55" i="4" l="1"/>
  <c r="I56" i="4"/>
  <c r="I57" i="4"/>
  <c r="I58" i="4"/>
  <c r="I55" i="4"/>
  <c r="Y58" i="4" l="1"/>
  <c r="X58" i="4"/>
  <c r="U58" i="4"/>
  <c r="Z58" i="4" s="1"/>
  <c r="AA58" i="4" s="1"/>
  <c r="Y57" i="4"/>
  <c r="X57" i="4"/>
  <c r="U57" i="4"/>
  <c r="Z57" i="4" s="1"/>
  <c r="AA57" i="4" s="1"/>
  <c r="Y56" i="4"/>
  <c r="X56" i="4"/>
  <c r="U56" i="4"/>
  <c r="X55" i="4"/>
  <c r="Z55" i="4" s="1"/>
  <c r="AA55" i="4" s="1"/>
  <c r="Q58" i="4"/>
  <c r="P58" i="4"/>
  <c r="R58" i="4" s="1"/>
  <c r="S58" i="4" s="1"/>
  <c r="M58" i="4"/>
  <c r="Q57" i="4"/>
  <c r="P57" i="4"/>
  <c r="M57" i="4"/>
  <c r="R57" i="4" s="1"/>
  <c r="S57" i="4" s="1"/>
  <c r="Q56" i="4"/>
  <c r="P56" i="4"/>
  <c r="M56" i="4"/>
  <c r="R56" i="4" s="1"/>
  <c r="S56" i="4" s="1"/>
  <c r="Q55" i="4"/>
  <c r="P55" i="4"/>
  <c r="R55" i="4" s="1"/>
  <c r="E56" i="4"/>
  <c r="H56" i="4"/>
  <c r="E57" i="4"/>
  <c r="H57" i="4"/>
  <c r="E58" i="4"/>
  <c r="H58" i="4"/>
  <c r="H55" i="4"/>
  <c r="J55" i="4" s="1"/>
  <c r="Z56" i="4" l="1"/>
  <c r="AA56" i="4" s="1"/>
  <c r="S55" i="4"/>
  <c r="J57" i="4"/>
  <c r="K57" i="4" s="1"/>
  <c r="J56" i="4"/>
  <c r="K56" i="4" s="1"/>
  <c r="J58" i="4"/>
  <c r="K58" i="4" s="1"/>
  <c r="K55" i="4"/>
  <c r="D22" i="5" l="1"/>
  <c r="E22" i="5"/>
  <c r="F22" i="5"/>
  <c r="F72" i="1"/>
  <c r="E72" i="1"/>
  <c r="D72" i="1"/>
  <c r="B2" i="1"/>
  <c r="F12" i="1"/>
  <c r="E12" i="1"/>
  <c r="D12" i="1"/>
  <c r="F90" i="1"/>
  <c r="E90" i="1"/>
  <c r="D90" i="1"/>
  <c r="L53" i="4"/>
  <c r="B2" i="3"/>
  <c r="D39" i="3"/>
  <c r="E39" i="3"/>
  <c r="E33" i="3" l="1"/>
  <c r="D33" i="3"/>
  <c r="C33" i="3"/>
  <c r="E21" i="3"/>
  <c r="D21" i="3"/>
  <c r="C21" i="3"/>
  <c r="B2" i="4"/>
  <c r="E28" i="3"/>
  <c r="D28" i="3"/>
  <c r="C28" i="3"/>
  <c r="C26" i="3"/>
  <c r="D60" i="1"/>
  <c r="C27" i="3" s="1"/>
  <c r="E60" i="1"/>
  <c r="D27" i="3" s="1"/>
  <c r="F60" i="1"/>
  <c r="E27" i="3" s="1"/>
  <c r="E50" i="1"/>
  <c r="D26" i="3" s="1"/>
  <c r="F50" i="1"/>
  <c r="E26" i="3" s="1"/>
  <c r="X60" i="4"/>
  <c r="P60" i="4"/>
  <c r="F87" i="1"/>
  <c r="F64" i="1"/>
  <c r="F54" i="1"/>
  <c r="F28" i="1"/>
  <c r="F20" i="1"/>
  <c r="E87" i="1"/>
  <c r="E64" i="1"/>
  <c r="E54" i="1"/>
  <c r="E20" i="1"/>
  <c r="D87" i="1"/>
  <c r="D64" i="1"/>
  <c r="D54" i="1"/>
  <c r="D28" i="1"/>
  <c r="D20" i="1"/>
  <c r="F34" i="1"/>
  <c r="E34" i="1"/>
  <c r="D34" i="1"/>
  <c r="S46" i="4"/>
  <c r="T46" i="4" s="1"/>
  <c r="S45" i="4"/>
  <c r="T45" i="4" s="1"/>
  <c r="S44" i="4"/>
  <c r="T44" i="4" s="1"/>
  <c r="S43" i="4"/>
  <c r="T43" i="4" s="1"/>
  <c r="S42" i="4"/>
  <c r="T42" i="4" s="1"/>
  <c r="S41" i="4"/>
  <c r="T41" i="4" s="1"/>
  <c r="S40" i="4"/>
  <c r="T40" i="4" s="1"/>
  <c r="S39" i="4"/>
  <c r="T39" i="4" s="1"/>
  <c r="S38" i="4"/>
  <c r="T38" i="4" s="1"/>
  <c r="S37" i="4"/>
  <c r="T37" i="4" s="1"/>
  <c r="N46" i="4"/>
  <c r="O46" i="4" s="1"/>
  <c r="N45" i="4"/>
  <c r="O45" i="4" s="1"/>
  <c r="N44" i="4"/>
  <c r="O44" i="4" s="1"/>
  <c r="N43" i="4"/>
  <c r="O43" i="4" s="1"/>
  <c r="N42" i="4"/>
  <c r="O42" i="4" s="1"/>
  <c r="N41" i="4"/>
  <c r="O41" i="4" s="1"/>
  <c r="N40" i="4"/>
  <c r="O40" i="4" s="1"/>
  <c r="N39" i="4"/>
  <c r="O39" i="4" s="1"/>
  <c r="N38" i="4"/>
  <c r="O38" i="4" s="1"/>
  <c r="N37" i="4"/>
  <c r="O37" i="4" s="1"/>
  <c r="R18" i="4"/>
  <c r="L18" i="4"/>
  <c r="G18" i="4"/>
  <c r="J11" i="4"/>
  <c r="P11" i="4"/>
  <c r="J23" i="4"/>
  <c r="S16" i="4"/>
  <c r="T16" i="4" s="1"/>
  <c r="S15" i="4"/>
  <c r="T15" i="4" s="1"/>
  <c r="S14" i="4"/>
  <c r="T14" i="4" s="1"/>
  <c r="S13" i="4"/>
  <c r="T13" i="4" s="1"/>
  <c r="N16" i="4"/>
  <c r="O16" i="4" s="1"/>
  <c r="N15" i="4"/>
  <c r="O15" i="4" s="1"/>
  <c r="N14" i="4"/>
  <c r="O14" i="4" s="1"/>
  <c r="N13" i="4"/>
  <c r="O13" i="4" s="1"/>
  <c r="H13" i="4"/>
  <c r="I13" i="4" s="1"/>
  <c r="T53" i="4"/>
  <c r="P35" i="4"/>
  <c r="P23" i="4"/>
  <c r="J35" i="4"/>
  <c r="D53" i="4"/>
  <c r="D35" i="4"/>
  <c r="D23" i="4"/>
  <c r="D11" i="4"/>
  <c r="H16" i="4"/>
  <c r="I16" i="4" s="1"/>
  <c r="H15" i="4"/>
  <c r="I15" i="4" s="1"/>
  <c r="H14" i="4"/>
  <c r="I14" i="4" s="1"/>
  <c r="H60" i="4"/>
  <c r="R48" i="4"/>
  <c r="L48" i="4"/>
  <c r="G48" i="4"/>
  <c r="H38" i="4"/>
  <c r="I38" i="4" s="1"/>
  <c r="H39" i="4"/>
  <c r="I39" i="4" s="1"/>
  <c r="H40" i="4"/>
  <c r="I40" i="4" s="1"/>
  <c r="H41" i="4"/>
  <c r="I41" i="4" s="1"/>
  <c r="H42" i="4"/>
  <c r="I42" i="4" s="1"/>
  <c r="H43" i="4"/>
  <c r="I43" i="4" s="1"/>
  <c r="H46" i="4"/>
  <c r="I46" i="4" s="1"/>
  <c r="H45" i="4"/>
  <c r="I45" i="4" s="1"/>
  <c r="H44" i="4"/>
  <c r="I44" i="4" s="1"/>
  <c r="H37" i="4"/>
  <c r="I37" i="4" s="1"/>
  <c r="R30" i="4"/>
  <c r="L30" i="4"/>
  <c r="G30" i="4"/>
  <c r="S28" i="4"/>
  <c r="T28" i="4" s="1"/>
  <c r="S27" i="4"/>
  <c r="T27" i="4" s="1"/>
  <c r="S26" i="4"/>
  <c r="T26" i="4" s="1"/>
  <c r="S25" i="4"/>
  <c r="T25" i="4" s="1"/>
  <c r="N28" i="4"/>
  <c r="O28" i="4" s="1"/>
  <c r="N27" i="4"/>
  <c r="O27" i="4" s="1"/>
  <c r="N26" i="4"/>
  <c r="O26" i="4" s="1"/>
  <c r="N25" i="4"/>
  <c r="O25" i="4" s="1"/>
  <c r="H26" i="4"/>
  <c r="I26" i="4" s="1"/>
  <c r="H27" i="4"/>
  <c r="I27" i="4" s="1"/>
  <c r="H28" i="4"/>
  <c r="I28" i="4" s="1"/>
  <c r="H25" i="4"/>
  <c r="I25" i="4" s="1"/>
  <c r="N18" i="4" l="1"/>
  <c r="E13" i="1" s="1"/>
  <c r="H18" i="4"/>
  <c r="D13" i="1" s="1"/>
  <c r="I18" i="4"/>
  <c r="D21" i="1" s="1"/>
  <c r="I60" i="4"/>
  <c r="D29" i="1" s="1"/>
  <c r="D30" i="1" s="1"/>
  <c r="O18" i="4"/>
  <c r="E21" i="1" s="1"/>
  <c r="T18" i="4"/>
  <c r="F21" i="1" s="1"/>
  <c r="S18" i="4"/>
  <c r="F13" i="1" s="1"/>
  <c r="S60" i="4"/>
  <c r="E24" i="1" s="1"/>
  <c r="AA60" i="4"/>
  <c r="F24" i="1" s="1"/>
  <c r="Q60" i="4"/>
  <c r="E29" i="1" s="1"/>
  <c r="E30" i="1" s="1"/>
  <c r="Y60" i="4"/>
  <c r="F29" i="1" s="1"/>
  <c r="F30" i="1" s="1"/>
  <c r="R60" i="4"/>
  <c r="E16" i="1" s="1"/>
  <c r="Z60" i="4"/>
  <c r="F16" i="1" s="1"/>
  <c r="N48" i="4"/>
  <c r="E15" i="1" s="1"/>
  <c r="H48" i="4"/>
  <c r="D15" i="1" s="1"/>
  <c r="S48" i="4"/>
  <c r="F15" i="1" s="1"/>
  <c r="S30" i="4"/>
  <c r="F14" i="1" s="1"/>
  <c r="H30" i="4"/>
  <c r="D14" i="1" s="1"/>
  <c r="I30" i="4"/>
  <c r="O30" i="4"/>
  <c r="T30" i="4"/>
  <c r="N30" i="4"/>
  <c r="E14" i="1" s="1"/>
  <c r="C22" i="3" l="1"/>
  <c r="E25" i="3"/>
  <c r="E22" i="3"/>
  <c r="D25" i="3"/>
  <c r="D22" i="3"/>
  <c r="E17" i="1"/>
  <c r="F17" i="1"/>
  <c r="K60" i="4"/>
  <c r="D24" i="1" s="1"/>
  <c r="J60" i="4"/>
  <c r="D16" i="1" s="1"/>
  <c r="T48" i="4"/>
  <c r="F23" i="1" s="1"/>
  <c r="E24" i="3" s="1"/>
  <c r="I48" i="4"/>
  <c r="D23" i="1" s="1"/>
  <c r="C24" i="3" s="1"/>
  <c r="O48" i="4"/>
  <c r="E23" i="1" s="1"/>
  <c r="D24" i="3" s="1"/>
  <c r="F22" i="1"/>
  <c r="D22" i="1"/>
  <c r="E22" i="1"/>
  <c r="E23" i="3" l="1"/>
  <c r="D23" i="3"/>
  <c r="C23" i="3"/>
  <c r="D17" i="1"/>
  <c r="C25" i="3"/>
  <c r="E25" i="1"/>
  <c r="F25" i="1"/>
  <c r="D25" i="1"/>
  <c r="D77" i="1" l="1"/>
  <c r="E77" i="1"/>
  <c r="E82" i="1" s="1"/>
  <c r="F77" i="1"/>
  <c r="F82" i="1" s="1"/>
  <c r="F88" i="1" l="1"/>
  <c r="F91" i="1" s="1"/>
  <c r="E30" i="3" s="1"/>
  <c r="E29" i="3"/>
  <c r="E88" i="1"/>
  <c r="E91" i="1" s="1"/>
  <c r="D29" i="3"/>
  <c r="D88" i="1"/>
  <c r="D91" i="1" s="1"/>
  <c r="C30" i="3" s="1"/>
  <c r="C29" i="3"/>
  <c r="C41" i="3" l="1"/>
  <c r="C43" i="3" s="1"/>
  <c r="E41" i="3"/>
  <c r="E43" i="3" s="1"/>
  <c r="H91" i="1" l="1"/>
  <c r="I91" i="1" s="1"/>
  <c r="D30" i="3"/>
  <c r="D41" i="3" l="1"/>
  <c r="D43" i="3" s="1"/>
  <c r="F30" i="3"/>
  <c r="G30" i="3" s="1"/>
</calcChain>
</file>

<file path=xl/sharedStrings.xml><?xml version="1.0" encoding="utf-8"?>
<sst xmlns="http://schemas.openxmlformats.org/spreadsheetml/2006/main" count="290" uniqueCount="155">
  <si>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</si>
  <si>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</si>
  <si>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2023 Annual Grant</t>
    </r>
    <r>
      <rPr>
        <sz val="11"/>
        <color theme="1"/>
        <rFont val="Calibri"/>
        <family val="2"/>
        <scheme val="major"/>
      </rPr>
      <t xml:space="preserve"> funding cycle.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Annual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</si>
  <si>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</si>
  <si>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</si>
  <si>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</si>
  <si>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</si>
  <si>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</si>
  <si>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</si>
  <si>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</si>
  <si>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</si>
  <si>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</si>
  <si>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</si>
  <si>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</si>
  <si>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</si>
  <si>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</si>
  <si>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</si>
  <si>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</si>
  <si>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</si>
  <si>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</si>
  <si>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</si>
  <si>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</si>
  <si>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</si>
  <si>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</si>
  <si>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</si>
  <si>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</si>
  <si>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</si>
  <si>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</si>
  <si>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</si>
  <si>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</si>
  <si>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</si>
  <si>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</si>
  <si>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</si>
  <si>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</si>
  <si>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</si>
  <si>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</si>
  <si>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</si>
  <si>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</si>
  <si>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</si>
  <si>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</si>
  <si>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</si>
  <si>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</si>
  <si>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</si>
  <si>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</si>
  <si>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</si>
  <si>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</si>
  <si>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</si>
  <si>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</si>
  <si>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</si>
  <si>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</si>
  <si>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</si>
  <si>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</si>
  <si>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</si>
  <si>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</si>
  <si>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administrative service charge, fiscal years, and capital equipment each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</si>
  <si>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</si>
  <si>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2025 and 2026 if you are applying for multi-year funding. As a reminder, all funding for Annual Grants is attached to the University of Arizona's fiscal year schedule with approved funding dispersed in June of the prior fiscal year and must be spent by June 30 of the approved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</si>
  <si>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Note that both administrative service charge and the total Annual Grant funding request are rounded up to the nearest $10 and $100, respectively, to keep figures cleaner.</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</si>
  <si>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</si>
  <si>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</si>
  <si>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</si>
  <si>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</si>
  <si>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</si>
  <si>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</si>
  <si>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</si>
  <si>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</si>
  <si>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</si>
  <si>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</si>
  <si>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</si>
  <si>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</si>
  <si>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</si>
  <si>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</si>
  <si>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</si>
  <si>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</si>
  <si>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</si>
  <si>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</si>
  <si>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</si>
  <si>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</si>
  <si>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</si>
  <si>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</si>
  <si>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</si>
  <si>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Labor per FM Quote</t>
  </si>
  <si>
    <t>2x4 Lay In Fixtures (Complete replacement for existing fixture)</t>
  </si>
  <si>
    <t>1x4 Retro Fit Kits (Gut existing fixture and install new components)</t>
  </si>
  <si>
    <t>2x2 Retro Fit Kits (Gut existing fixture and install new components)</t>
  </si>
  <si>
    <t>4' Fixtures (Replacement surface mount fixture)</t>
  </si>
  <si>
    <t>Additional materials cost (LED bulbs, etc.)</t>
  </si>
  <si>
    <t>Quote from FM, did not break down this value further</t>
  </si>
  <si>
    <t xml:space="preserve">Two gallons of exterior paint for mural base coat </t>
  </si>
  <si>
    <t>Four quarts of exterior paint for mural designs</t>
  </si>
  <si>
    <t>Two paint rollers</t>
  </si>
  <si>
    <t>Paint roller cover (3-pack)</t>
  </si>
  <si>
    <t>Paint brushes (multi-pack)</t>
  </si>
  <si>
    <t xml:space="preserve">Total Supplies &amp; Related Operations     </t>
  </si>
  <si>
    <t xml:space="preserve">The total of these line items is greater than this number. This budget has been updated to reflect the 37,600 approved from the CSF. Other expenses will be covered by the UMRF. See "Project Information Summary" page for total budet.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</si>
  <si>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</si>
  <si>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</si>
  <si>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</si>
  <si>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</si>
  <si>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</si>
  <si>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</si>
  <si>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</si>
  <si>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</si>
  <si>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</si>
  <si>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</si>
  <si>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</si>
  <si>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</si>
  <si>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</si>
  <si>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</si>
  <si>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</si>
  <si>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</si>
  <si>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</si>
  <si>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</si>
  <si>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</si>
  <si>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</si>
  <si>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</si>
  <si>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Harvill Retrofit Project</t>
  </si>
  <si>
    <t>Department Name  (no abbreviations please)</t>
  </si>
  <si>
    <t>Students for Sustainability</t>
  </si>
  <si>
    <t>KFS Account Number</t>
  </si>
  <si>
    <t>Subaccount Number</t>
  </si>
  <si>
    <t>Project Code</t>
  </si>
  <si>
    <t>CSF AG 24.55</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</si>
  <si>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</si>
  <si>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</si>
  <si>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</si>
  <si>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</si>
  <si>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</si>
  <si>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</si>
  <si>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</si>
  <si>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</si>
  <si>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</si>
  <si>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</si>
  <si>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</si>
  <si>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</si>
  <si>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 &amp; Description(s)</t>
  </si>
  <si>
    <t xml:space="preserve">Utility Management Revovling Fund: Partial funding for additional materials cost </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</si>
  <si>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</si>
  <si>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</si>
  <si>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</si>
  <si>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</si>
  <si>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</si>
  <si>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</si>
  <si>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</si>
  <si>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rgb="FF000000"/>
        <rFont val="Calibri"/>
      </rPr>
      <t>Please ensure that all Hourly Rates meet the prevailing minimum wage. Minimum wage for staff members is $14.25 per hour from January 1, 2023 to December 31, 2023. Minimum wage is expected to rise to $14.75 per hour on January 1, 2024 and $15.50 per hour on January 1, 2025. Minimum wage for student employees is $13.85 per hour from January 1, 2023 to December 31, 2023. Minimum wage is expected to rise to $14.25 per hour on January 1, 2024 and $15.00 per hour on January 1, 2025. Minimum wage for both employee groups is then expected to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</si>
  <si>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</si>
  <si>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Years 2024-2026 are not finalized and may be subject to change, particuarly those given in Fiscal Year 2026. These rates should only be used here for planning purposes. </t>
    </r>
  </si>
  <si>
    <t>Fiscal Year 2025</t>
  </si>
  <si>
    <t>Fiscal Year 2026</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</si>
  <si>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Years 2024-2026 are not finalized and may be subject to change. These rates should only be used here for planning purposes. </t>
    </r>
  </si>
  <si>
    <t xml:space="preserve">Graduate Base Tuition Rate </t>
  </si>
  <si>
    <t xml:space="preserve">   Operating Budget Information &amp; Definitions:</t>
  </si>
  <si>
    <r>
      <t xml:space="preserve">     * Administrative Service Charge: </t>
    </r>
    <r>
      <rPr>
        <sz val="11"/>
        <color theme="1"/>
        <rFont val="Calibri"/>
        <family val="2"/>
        <scheme val="major"/>
      </rPr>
      <t>The University assesses all financial transactions a 2% administrative service charge or ASC to recover overhead costs incurred by these transactions (</t>
    </r>
    <r>
      <rPr>
        <sz val="11"/>
        <color rgb="FF0070C0"/>
        <rFont val="Calibri"/>
        <family val="2"/>
        <scheme val="major"/>
      </rPr>
      <t>https://policy.fso.arizona.edu/fsm/600/617</t>
    </r>
    <r>
      <rPr>
        <sz val="11"/>
        <color theme="1"/>
        <rFont val="Calibri"/>
        <family val="2"/>
        <scheme val="major"/>
      </rPr>
      <t xml:space="preserve">). This is automatically calculated in this template. Applicants do not need to do anything with ASC if funding for their project is approved as ASC is automatically assessed in UAccess and is budgeted for within this document. The CSF funding limit of $100,000 includes ASC. </t>
    </r>
  </si>
  <si>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t>
    </r>
    <r>
      <rPr>
        <b/>
        <u/>
        <sz val="11"/>
        <color theme="1"/>
        <rFont val="Calibri"/>
        <family val="2"/>
        <scheme val="major"/>
      </rPr>
      <t>not</t>
    </r>
    <r>
      <rPr>
        <sz val="11"/>
        <color theme="1"/>
        <rFont val="Calibri"/>
        <family val="2"/>
        <scheme val="major"/>
      </rPr>
      <t xml:space="preserve">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</si>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</sst>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7">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sz val="11"/>
      <color rgb="FF000000"/>
      <name val="Calibri"/>
    </font>
    <font>
      <sz val="11"/>
      <color rgb="FF000000"/>
      <name val="Calibri"/>
      <family val="2"/>
    </font>
    <font>
      <b/>
      <sz val="14"/>
      <color rgb="FFFFFFFF"/>
      <name val="Calibri"/>
      <family val="2"/>
    </font>
    <font>
      <b/>
      <sz val="11"/>
      <color rgb="FF000000"/>
      <name val="Calibri"/>
      <family val="2"/>
    </font>
    <font>
      <b/>
      <i/>
      <sz val="11"/>
      <color rgb="FF000000"/>
      <name val="Calibri"/>
      <family val="2"/>
    </font>
  </fonts>
  <fills count="13">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
      <patternFill patternType="solid">
        <fgColor rgb="FFF2F2F2"/>
        <bgColor rgb="FF000000"/>
      </patternFill>
    </fill>
    <fill>
      <patternFill patternType="solid">
        <fgColor rgb="FFAB0520"/>
        <bgColor rgb="FF000000"/>
      </patternFill>
    </fill>
  </fills>
  <borders count="72">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35">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1" fillId="0" borderId="1" xfId="0" applyFont="1" applyBorder="1"/>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5" xfId="0" applyFont="1" applyFill="1" applyBorder="1" applyAlignment="1">
      <alignment horizontal="left" vertical="center"/>
    </xf>
    <xf numFmtId="0" fontId="17" fillId="6" borderId="32"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2"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59"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59" xfId="1" applyFont="1" applyBorder="1" applyAlignment="1">
      <alignment horizontal="center" vertical="center"/>
    </xf>
    <xf numFmtId="0" fontId="14" fillId="6" borderId="25" xfId="0" applyFont="1" applyFill="1" applyBorder="1" applyAlignment="1">
      <alignment horizontal="center"/>
    </xf>
    <xf numFmtId="0" fontId="14" fillId="6" borderId="25" xfId="0" applyFont="1" applyFill="1" applyBorder="1" applyAlignment="1">
      <alignment horizontal="center" wrapText="1"/>
    </xf>
    <xf numFmtId="0" fontId="11" fillId="0" borderId="25"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59" xfId="1" applyFont="1" applyFill="1" applyBorder="1" applyAlignment="1">
      <alignment horizontal="center" vertical="center"/>
    </xf>
    <xf numFmtId="9" fontId="11" fillId="0" borderId="14" xfId="2" applyFont="1" applyBorder="1" applyAlignment="1">
      <alignment horizontal="center" vertical="center"/>
    </xf>
    <xf numFmtId="0" fontId="0" fillId="0" borderId="1" xfId="0" applyBorder="1"/>
    <xf numFmtId="0" fontId="23" fillId="0" borderId="20" xfId="0" applyFont="1" applyBorder="1"/>
    <xf numFmtId="0" fontId="23" fillId="0" borderId="60" xfId="0" applyFont="1" applyBorder="1"/>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7" xfId="0" applyFont="1" applyFill="1" applyBorder="1" applyAlignment="1">
      <alignment horizontal="right" vertical="center"/>
    </xf>
    <xf numFmtId="0" fontId="5" fillId="0" borderId="6" xfId="0" applyFont="1" applyBorder="1" applyAlignment="1">
      <alignment horizontal="center" vertical="center"/>
    </xf>
    <xf numFmtId="44" fontId="5" fillId="0" borderId="64"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2" xfId="0" applyFont="1" applyBorder="1" applyAlignment="1">
      <alignment horizontal="center" vertical="center"/>
    </xf>
    <xf numFmtId="165" fontId="5" fillId="0" borderId="65"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5"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4" xfId="0" applyFont="1" applyBorder="1" applyAlignment="1">
      <alignment horizontal="left" wrapText="1"/>
    </xf>
    <xf numFmtId="0" fontId="11" fillId="0" borderId="44" xfId="0" applyFont="1" applyBorder="1" applyAlignment="1">
      <alignment horizontal="left" wrapText="1"/>
    </xf>
    <xf numFmtId="0" fontId="11" fillId="0" borderId="27" xfId="0" quotePrefix="1" applyFont="1" applyBorder="1" applyAlignment="1">
      <alignment horizontal="left" wrapText="1"/>
    </xf>
    <xf numFmtId="0" fontId="10" fillId="0" borderId="55" xfId="0" applyFont="1" applyBorder="1" applyAlignment="1">
      <alignment horizontal="center" wrapText="1"/>
    </xf>
    <xf numFmtId="0" fontId="11" fillId="0" borderId="55" xfId="0" applyFont="1" applyBorder="1" applyAlignment="1">
      <alignment horizontal="left" vertical="center" wrapText="1"/>
    </xf>
    <xf numFmtId="164" fontId="11" fillId="0" borderId="55"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4" xfId="0" applyFont="1" applyBorder="1" applyAlignment="1">
      <alignment horizontal="center" wrapText="1"/>
    </xf>
    <xf numFmtId="0" fontId="11" fillId="6" borderId="24" xfId="0" applyFont="1" applyFill="1" applyBorder="1" applyAlignment="1">
      <alignment horizontal="left" vertical="center" wrapText="1"/>
    </xf>
    <xf numFmtId="0" fontId="11" fillId="7" borderId="6" xfId="0" applyFont="1" applyFill="1" applyBorder="1" applyAlignment="1">
      <alignment wrapText="1"/>
    </xf>
    <xf numFmtId="0" fontId="15" fillId="7" borderId="17" xfId="0" applyFont="1" applyFill="1" applyBorder="1" applyAlignment="1">
      <alignment horizontal="center" vertical="center" wrapText="1"/>
    </xf>
    <xf numFmtId="0" fontId="14" fillId="0" borderId="43" xfId="0" applyFont="1" applyBorder="1" applyAlignment="1">
      <alignment horizontal="left" vertical="center" wrapText="1"/>
    </xf>
    <xf numFmtId="0" fontId="14" fillId="7" borderId="36" xfId="0" applyFont="1" applyFill="1" applyBorder="1" applyAlignment="1">
      <alignment horizontal="left" vertical="center" wrapText="1"/>
    </xf>
    <xf numFmtId="39" fontId="11" fillId="6" borderId="36"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7"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6" xfId="0" applyNumberFormat="1" applyFont="1" applyFill="1" applyBorder="1" applyAlignment="1">
      <alignment horizontal="left" wrapText="1"/>
    </xf>
    <xf numFmtId="0" fontId="14" fillId="6" borderId="36" xfId="0" applyFont="1" applyFill="1" applyBorder="1" applyAlignment="1">
      <alignment horizontal="left" vertical="center" wrapText="1"/>
    </xf>
    <xf numFmtId="39" fontId="11" fillId="7" borderId="36" xfId="0" applyNumberFormat="1" applyFont="1" applyFill="1" applyBorder="1" applyAlignment="1">
      <alignment horizontal="left" vertical="center" wrapText="1"/>
    </xf>
    <xf numFmtId="39" fontId="11" fillId="7" borderId="37"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5" fillId="0" borderId="22" xfId="0" applyFont="1" applyBorder="1" applyAlignment="1">
      <alignment horizontal="center" vertical="center" wrapText="1"/>
    </xf>
    <xf numFmtId="0" fontId="4" fillId="7" borderId="1" xfId="0" applyFont="1" applyFill="1" applyBorder="1" applyAlignment="1">
      <alignment horizontal="right" vertical="center" wrapTex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4" xfId="0" applyFont="1" applyBorder="1" applyAlignment="1">
      <alignment horizontal="center" vertical="center"/>
    </xf>
    <xf numFmtId="44" fontId="11" fillId="7" borderId="13" xfId="0" applyNumberFormat="1" applyFont="1" applyFill="1" applyBorder="1" applyAlignment="1">
      <alignment horizontal="center" vertical="center"/>
    </xf>
    <xf numFmtId="44" fontId="11" fillId="7" borderId="11"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1" fillId="7" borderId="7" xfId="0" applyFont="1" applyFill="1" applyBorder="1" applyAlignment="1">
      <alignment horizontal="left" vertical="center"/>
    </xf>
    <xf numFmtId="0" fontId="16" fillId="3" borderId="48" xfId="0" applyFont="1" applyFill="1" applyBorder="1" applyAlignment="1">
      <alignment vertical="center"/>
    </xf>
    <xf numFmtId="0" fontId="16" fillId="3" borderId="38" xfId="0" applyFont="1" applyFill="1" applyBorder="1" applyAlignment="1">
      <alignment vertical="center"/>
    </xf>
    <xf numFmtId="0" fontId="33" fillId="0" borderId="1" xfId="0" applyFont="1" applyBorder="1"/>
    <xf numFmtId="0" fontId="35" fillId="0" borderId="21" xfId="0" applyFont="1" applyBorder="1" applyAlignment="1">
      <alignment horizontal="left" vertical="center"/>
    </xf>
    <xf numFmtId="0" fontId="35" fillId="0" borderId="29" xfId="0" applyFont="1" applyBorder="1" applyAlignment="1">
      <alignment horizontal="left" vertical="center"/>
    </xf>
    <xf numFmtId="0" fontId="33" fillId="0" borderId="44" xfId="0" applyFont="1" applyBorder="1" applyAlignment="1">
      <alignment horizontal="left" vertical="center"/>
    </xf>
    <xf numFmtId="39" fontId="11" fillId="7" borderId="68" xfId="0" applyNumberFormat="1" applyFont="1" applyFill="1" applyBorder="1" applyAlignment="1">
      <alignment horizontal="left" vertical="center" wrapText="1"/>
    </xf>
    <xf numFmtId="0" fontId="33" fillId="0" borderId="69" xfId="0" applyFont="1" applyBorder="1" applyAlignment="1">
      <alignment horizontal="left" vertical="center"/>
    </xf>
    <xf numFmtId="0" fontId="11" fillId="0" borderId="70" xfId="0" applyFont="1" applyBorder="1" applyAlignment="1">
      <alignment horizontal="left" vertical="center"/>
    </xf>
    <xf numFmtId="44" fontId="11" fillId="0" borderId="39" xfId="0" applyNumberFormat="1" applyFont="1" applyBorder="1" applyAlignment="1">
      <alignment horizontal="center" vertical="center"/>
    </xf>
    <xf numFmtId="44" fontId="11" fillId="0" borderId="71" xfId="0" applyNumberFormat="1" applyFont="1" applyBorder="1" applyAlignment="1">
      <alignment horizontal="center" vertical="center"/>
    </xf>
    <xf numFmtId="0" fontId="1" fillId="9" borderId="7" xfId="0"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applyAlignment="1">
      <alignment wrapText="1"/>
    </xf>
    <xf numFmtId="0" fontId="1" fillId="7" borderId="45" xfId="0" applyFont="1" applyFill="1" applyBorder="1" applyAlignment="1">
      <alignment wrapText="1"/>
    </xf>
    <xf numFmtId="0" fontId="1" fillId="0" borderId="21" xfId="0" applyFont="1" applyBorder="1" applyAlignment="1">
      <alignment horizontal="left"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44" fontId="1" fillId="6" borderId="62"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3"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68" xfId="0" applyNumberFormat="1" applyFont="1" applyBorder="1" applyAlignment="1">
      <alignment horizontal="left" vertical="center"/>
    </xf>
    <xf numFmtId="0" fontId="1" fillId="6" borderId="46" xfId="0" applyFont="1" applyFill="1" applyBorder="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applyAlignment="1">
      <alignment wrapText="1"/>
    </xf>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applyAlignment="1">
      <alignment wrapText="1"/>
    </xf>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applyAlignment="1">
      <alignment wrapText="1"/>
    </xf>
    <xf numFmtId="44" fontId="1" fillId="6" borderId="26" xfId="1" applyFont="1" applyFill="1" applyBorder="1" applyAlignment="1">
      <alignment horizontal="center" vertical="center"/>
    </xf>
    <xf numFmtId="44" fontId="1" fillId="6" borderId="62"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1"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10" xfId="0" applyFont="1" applyFill="1" applyBorder="1" applyAlignment="1">
      <alignment horizontal="center" vertical="center" wrapText="1"/>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0" fontId="1" fillId="6" borderId="28" xfId="0" applyFont="1" applyFill="1" applyBorder="1" applyAlignment="1">
      <alignment horizontal="center" vertical="center" wrapText="1"/>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3" xfId="0" applyFont="1" applyFill="1" applyBorder="1" applyAlignment="1">
      <alignment horizontal="left" vertical="center" wrapText="1"/>
    </xf>
    <xf numFmtId="44" fontId="1" fillId="7" borderId="8" xfId="0" applyNumberFormat="1" applyFont="1" applyFill="1" applyBorder="1" applyAlignment="1">
      <alignment horizontal="left" vertical="center"/>
    </xf>
    <xf numFmtId="0" fontId="1" fillId="7" borderId="8" xfId="0" applyFont="1" applyFill="1" applyBorder="1" applyAlignment="1">
      <alignment horizontal="left" vertical="center"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166" fontId="1" fillId="10" borderId="10" xfId="2" applyNumberFormat="1"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165" fontId="1" fillId="9" borderId="9" xfId="0" applyNumberFormat="1" applyFont="1" applyFill="1" applyBorder="1" applyAlignment="1">
      <alignment horizontal="left" vertical="center" wrapText="1"/>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34" xfId="0" applyFont="1" applyBorder="1" applyAlignment="1">
      <alignment horizontal="left" wrapText="1"/>
    </xf>
    <xf numFmtId="0" fontId="5" fillId="0" borderId="35" xfId="0" applyFont="1" applyBorder="1" applyAlignment="1">
      <alignment horizontal="left" wrapText="1"/>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48" xfId="0" applyFont="1" applyFill="1" applyBorder="1" applyAlignment="1">
      <alignment horizontal="center" vertical="center"/>
    </xf>
    <xf numFmtId="0" fontId="5" fillId="7" borderId="66"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5" fillId="0" borderId="45" xfId="0" applyFont="1" applyBorder="1" applyAlignment="1">
      <alignment horizontal="left"/>
    </xf>
    <xf numFmtId="0" fontId="5" fillId="0" borderId="46" xfId="0" applyFont="1" applyBorder="1" applyAlignment="1">
      <alignment horizontal="left"/>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38"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67" xfId="0" applyFont="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48"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50"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33" fillId="11" borderId="55" xfId="0" applyFont="1" applyFill="1" applyBorder="1" applyAlignment="1">
      <alignment horizontal="center" vertical="center"/>
    </xf>
    <xf numFmtId="0" fontId="33" fillId="11" borderId="53" xfId="0" applyFont="1" applyFill="1" applyBorder="1" applyAlignment="1">
      <alignment horizontal="center" vertical="center"/>
    </xf>
    <xf numFmtId="0" fontId="34" fillId="12" borderId="7" xfId="0" applyFont="1" applyFill="1" applyBorder="1" applyAlignment="1">
      <alignment horizontal="center" vertical="center"/>
    </xf>
    <xf numFmtId="0" fontId="34" fillId="12" borderId="8" xfId="0" applyFont="1" applyFill="1" applyBorder="1" applyAlignment="1">
      <alignment horizontal="center" vertical="center"/>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36" fillId="9" borderId="5"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15" fontId="11" fillId="0" borderId="30" xfId="0" applyNumberFormat="1" applyFont="1" applyBorder="1" applyAlignment="1">
      <alignment horizontal="center"/>
    </xf>
    <xf numFmtId="15" fontId="11" fillId="0" borderId="32" xfId="0" applyNumberFormat="1" applyFont="1" applyBorder="1" applyAlignment="1">
      <alignment horizontal="center"/>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workbookViewId="0"/>
  </sheetViews>
  <sheetFormatPr defaultColWidth="9" defaultRowHeight="15"/>
  <cols>
    <col min="1" max="1" width="2.875" style="9" customWidth="1"/>
    <col min="2" max="2" width="3.125" style="9" customWidth="1"/>
    <col min="3" max="3" width="30.625" style="9" customWidth="1"/>
    <col min="4" max="4" width="10.125" style="9" customWidth="1"/>
    <col min="5" max="8" width="30.625" style="9" customWidth="1"/>
    <col min="9" max="16384" width="9" style="9"/>
  </cols>
  <sheetData>
    <row r="2" spans="2:8">
      <c r="B2" s="321"/>
      <c r="C2" s="321"/>
      <c r="D2" s="321"/>
      <c r="E2" s="321"/>
    </row>
    <row r="3" spans="2:8">
      <c r="B3" s="321"/>
      <c r="C3" s="321"/>
      <c r="D3" s="321"/>
      <c r="E3" s="321"/>
    </row>
    <row r="4" spans="2:8">
      <c r="B4" s="321"/>
      <c r="C4" s="321"/>
      <c r="D4" s="321"/>
      <c r="E4" s="321"/>
    </row>
    <row r="5" spans="2:8">
      <c r="B5" s="321"/>
      <c r="C5" s="321"/>
      <c r="D5" s="321"/>
      <c r="E5" s="321"/>
    </row>
    <row r="6" spans="2:8">
      <c r="B6" s="321"/>
      <c r="C6" s="321"/>
      <c r="D6" s="321"/>
      <c r="E6" s="321"/>
    </row>
    <row r="7" spans="2:8">
      <c r="B7" s="10"/>
      <c r="C7" s="10"/>
      <c r="D7" s="10"/>
      <c r="E7" s="10"/>
    </row>
    <row r="8" spans="2:8" ht="69.95" customHeight="1">
      <c r="B8" s="334" t="s">
        <v>0</v>
      </c>
      <c r="C8" s="335"/>
      <c r="D8" s="335"/>
      <c r="E8" s="335"/>
      <c r="F8" s="335"/>
      <c r="G8" s="335"/>
      <c r="H8" s="335"/>
    </row>
    <row r="9" spans="2:8" ht="15.95" thickBot="1"/>
    <row r="10" spans="2:8" ht="27" thickBot="1">
      <c r="B10" s="322" t="s">
        <v>1</v>
      </c>
      <c r="C10" s="323"/>
      <c r="D10" s="323"/>
      <c r="E10" s="323"/>
      <c r="F10" s="323"/>
      <c r="G10" s="323"/>
      <c r="H10" s="324"/>
    </row>
    <row r="11" spans="2:8" ht="15.95" thickBot="1">
      <c r="B11" s="75"/>
      <c r="C11" s="76"/>
      <c r="D11" s="76"/>
      <c r="E11" s="76"/>
      <c r="F11" s="76"/>
      <c r="G11" s="76"/>
      <c r="H11" s="77"/>
    </row>
    <row r="12" spans="2:8">
      <c r="B12" s="325" t="s">
        <v>2</v>
      </c>
      <c r="C12" s="326"/>
      <c r="D12" s="326"/>
      <c r="E12" s="326"/>
      <c r="F12" s="326"/>
      <c r="G12" s="326"/>
      <c r="H12" s="327"/>
    </row>
    <row r="13" spans="2:8">
      <c r="B13" s="328"/>
      <c r="C13" s="329"/>
      <c r="D13" s="329"/>
      <c r="E13" s="329"/>
      <c r="F13" s="329"/>
      <c r="G13" s="329"/>
      <c r="H13" s="330"/>
    </row>
    <row r="14" spans="2:8">
      <c r="B14" s="328"/>
      <c r="C14" s="329"/>
      <c r="D14" s="329"/>
      <c r="E14" s="329"/>
      <c r="F14" s="329"/>
      <c r="G14" s="329"/>
      <c r="H14" s="330"/>
    </row>
    <row r="15" spans="2:8">
      <c r="B15" s="328"/>
      <c r="C15" s="329"/>
      <c r="D15" s="329"/>
      <c r="E15" s="329"/>
      <c r="F15" s="329"/>
      <c r="G15" s="329"/>
      <c r="H15" s="330"/>
    </row>
    <row r="16" spans="2:8">
      <c r="B16" s="328"/>
      <c r="C16" s="329"/>
      <c r="D16" s="329"/>
      <c r="E16" s="329"/>
      <c r="F16" s="329"/>
      <c r="G16" s="329"/>
      <c r="H16" s="330"/>
    </row>
    <row r="17" spans="2:8">
      <c r="B17" s="328"/>
      <c r="C17" s="329"/>
      <c r="D17" s="329"/>
      <c r="E17" s="329"/>
      <c r="F17" s="329"/>
      <c r="G17" s="329"/>
      <c r="H17" s="330"/>
    </row>
    <row r="18" spans="2:8">
      <c r="B18" s="328"/>
      <c r="C18" s="329"/>
      <c r="D18" s="329"/>
      <c r="E18" s="329"/>
      <c r="F18" s="329"/>
      <c r="G18" s="329"/>
      <c r="H18" s="330"/>
    </row>
    <row r="19" spans="2:8" ht="150" customHeight="1" thickBot="1">
      <c r="B19" s="331"/>
      <c r="C19" s="332"/>
      <c r="D19" s="332"/>
      <c r="E19" s="332"/>
      <c r="F19" s="332"/>
      <c r="G19" s="332"/>
      <c r="H19" s="333"/>
    </row>
  </sheetData>
  <sheetProtection algorithmName="SHA-512" hashValue="fm9mUDLJjlPiarCxFvPJS3o0myqMUu9pbm9lDUY88KCpHJUdxAszDCEY6z9kd+eKDxetwoS5bzkz+Ftn/qzYaA==" saltValue="NBk9Sz+3Y5xJrGInW8NkY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2"/>
  <sheetViews>
    <sheetView topLeftCell="D13" zoomScale="90" zoomScaleNormal="90" workbookViewId="0">
      <selection activeCell="D13" sqref="D13"/>
    </sheetView>
  </sheetViews>
  <sheetFormatPr defaultColWidth="9" defaultRowHeight="15"/>
  <cols>
    <col min="1" max="1" width="3.125" style="1" customWidth="1"/>
    <col min="2" max="2" width="22.875" style="1" bestFit="1" customWidth="1"/>
    <col min="3" max="3" width="26.875" style="1" bestFit="1" customWidth="1"/>
    <col min="4" max="4" width="13.625" style="1" customWidth="1"/>
    <col min="5" max="5" width="19.625" style="1" hidden="1" customWidth="1"/>
    <col min="6" max="6" width="13.625" style="1" bestFit="1" customWidth="1"/>
    <col min="7" max="7" width="18.625" style="1" customWidth="1"/>
    <col min="8" max="8" width="17.625" style="1" bestFit="1" customWidth="1"/>
    <col min="9" max="9" width="14.875" style="94" bestFit="1" customWidth="1"/>
    <col min="10" max="10" width="11.125" style="1" bestFit="1" customWidth="1"/>
    <col min="11" max="11" width="13.625" style="101" bestFit="1" customWidth="1"/>
    <col min="12" max="12" width="18.125" style="1" bestFit="1" customWidth="1"/>
    <col min="13" max="13" width="17.375" style="1" hidden="1" customWidth="1"/>
    <col min="14" max="14" width="13.625" style="1" bestFit="1" customWidth="1"/>
    <col min="15" max="15" width="16.875" style="94" bestFit="1" customWidth="1"/>
    <col min="16" max="16" width="18.125" style="1" bestFit="1" customWidth="1"/>
    <col min="17" max="17" width="16.125" style="1" bestFit="1" customWidth="1"/>
    <col min="18" max="18" width="18.125" style="1" bestFit="1" customWidth="1"/>
    <col min="19" max="19" width="12" style="99" bestFit="1" customWidth="1"/>
    <col min="20" max="20" width="10.875" style="99" customWidth="1"/>
    <col min="21" max="21" width="16.625" style="99" hidden="1" customWidth="1"/>
    <col min="22" max="22" width="30.625" style="53" customWidth="1"/>
    <col min="23" max="23" width="16.875" style="1" bestFit="1" customWidth="1"/>
    <col min="24" max="24" width="18.125" style="1" bestFit="1" customWidth="1"/>
    <col min="25" max="25" width="16.125" style="1" bestFit="1" customWidth="1"/>
    <col min="26" max="26" width="11.125" style="1" bestFit="1" customWidth="1"/>
    <col min="27" max="27" width="9.875" style="1" bestFit="1" customWidth="1"/>
    <col min="28" max="28" width="30.625" style="53" customWidth="1"/>
    <col min="29" max="16384" width="9" style="1"/>
  </cols>
  <sheetData>
    <row r="1" spans="1:23" ht="15.95" thickBot="1">
      <c r="A1" s="195"/>
      <c r="B1" s="195"/>
      <c r="C1" s="195"/>
      <c r="D1" s="195"/>
      <c r="E1" s="195"/>
      <c r="F1" s="195"/>
      <c r="G1" s="195"/>
      <c r="H1" s="195"/>
      <c r="I1" s="196"/>
      <c r="J1" s="195"/>
      <c r="K1" s="197"/>
      <c r="L1" s="195"/>
      <c r="M1" s="195"/>
      <c r="N1" s="195"/>
      <c r="O1" s="196"/>
      <c r="P1" s="195"/>
      <c r="Q1" s="195"/>
      <c r="R1" s="195"/>
      <c r="S1" s="198"/>
      <c r="T1" s="198"/>
      <c r="U1" s="198"/>
      <c r="V1" s="199"/>
      <c r="W1" s="195"/>
    </row>
    <row r="2" spans="1:23" ht="27" thickBot="1">
      <c r="A2" s="195"/>
      <c r="B2" s="362" t="str">
        <f>_xlfn.CONCAT("Campus Sustainability Fund - Annual Grant Funding Request - Personnel Summary for", " ",'Project Information Summary'!C12)</f>
        <v>Campus Sustainability Fund - Annual Grant Funding Request - Personnel Summary for Harvill Retrofit Project</v>
      </c>
      <c r="C2" s="363"/>
      <c r="D2" s="363"/>
      <c r="E2" s="363"/>
      <c r="F2" s="363"/>
      <c r="G2" s="363"/>
      <c r="H2" s="363"/>
      <c r="I2" s="363"/>
      <c r="J2" s="363"/>
      <c r="K2" s="363"/>
      <c r="L2" s="363"/>
      <c r="M2" s="363"/>
      <c r="N2" s="363"/>
      <c r="O2" s="364"/>
      <c r="P2" s="195"/>
      <c r="Q2" s="195"/>
      <c r="R2" s="195"/>
      <c r="S2" s="198"/>
      <c r="T2" s="198"/>
      <c r="U2" s="198"/>
      <c r="V2" s="199"/>
      <c r="W2" s="195"/>
    </row>
    <row r="3" spans="1:23" ht="15.95" thickBot="1">
      <c r="A3" s="195"/>
      <c r="B3" s="200"/>
      <c r="C3" s="201"/>
      <c r="D3" s="201"/>
      <c r="E3" s="201"/>
      <c r="F3" s="201"/>
      <c r="G3" s="201"/>
      <c r="H3" s="201"/>
      <c r="I3" s="202"/>
      <c r="J3" s="201"/>
      <c r="K3" s="203"/>
      <c r="L3" s="201"/>
      <c r="M3" s="201"/>
      <c r="N3" s="201"/>
      <c r="O3" s="204"/>
      <c r="P3" s="195"/>
      <c r="Q3" s="195"/>
      <c r="R3" s="195"/>
      <c r="S3" s="198"/>
      <c r="T3" s="198"/>
      <c r="U3" s="198"/>
      <c r="V3" s="199"/>
      <c r="W3" s="195"/>
    </row>
    <row r="4" spans="1:23" ht="45" customHeight="1">
      <c r="A4" s="195"/>
      <c r="B4" s="369" t="s">
        <v>3</v>
      </c>
      <c r="C4" s="370"/>
      <c r="D4" s="370"/>
      <c r="E4" s="370"/>
      <c r="F4" s="370"/>
      <c r="G4" s="370"/>
      <c r="H4" s="370"/>
      <c r="I4" s="370"/>
      <c r="J4" s="370"/>
      <c r="K4" s="370"/>
      <c r="L4" s="370"/>
      <c r="M4" s="370"/>
      <c r="N4" s="370"/>
      <c r="O4" s="371"/>
      <c r="P4" s="205"/>
      <c r="Q4" s="205"/>
      <c r="R4" s="205"/>
      <c r="S4" s="206"/>
      <c r="T4" s="206"/>
      <c r="U4" s="206"/>
      <c r="V4" s="205"/>
      <c r="W4" s="195"/>
    </row>
    <row r="5" spans="1:23" ht="30" customHeight="1">
      <c r="A5" s="195"/>
      <c r="B5" s="372" t="s">
        <v>4</v>
      </c>
      <c r="C5" s="373"/>
      <c r="D5" s="373"/>
      <c r="E5" s="373"/>
      <c r="F5" s="373"/>
      <c r="G5" s="373"/>
      <c r="H5" s="373"/>
      <c r="I5" s="373"/>
      <c r="J5" s="373"/>
      <c r="K5" s="373"/>
      <c r="L5" s="373"/>
      <c r="M5" s="373"/>
      <c r="N5" s="373"/>
      <c r="O5" s="374"/>
      <c r="P5" s="205"/>
      <c r="Q5" s="205"/>
      <c r="R5" s="205"/>
      <c r="S5" s="206"/>
      <c r="T5" s="206"/>
      <c r="U5" s="206"/>
      <c r="V5" s="205"/>
      <c r="W5" s="195"/>
    </row>
    <row r="6" spans="1:23" ht="43.5" customHeight="1">
      <c r="A6" s="195"/>
      <c r="B6" s="372" t="s">
        <v>5</v>
      </c>
      <c r="C6" s="373"/>
      <c r="D6" s="373"/>
      <c r="E6" s="373"/>
      <c r="F6" s="373"/>
      <c r="G6" s="373"/>
      <c r="H6" s="373"/>
      <c r="I6" s="373"/>
      <c r="J6" s="373"/>
      <c r="K6" s="373"/>
      <c r="L6" s="373"/>
      <c r="M6" s="373"/>
      <c r="N6" s="373"/>
      <c r="O6" s="374"/>
      <c r="P6" s="205"/>
      <c r="Q6" s="205"/>
      <c r="R6" s="205"/>
      <c r="S6" s="206"/>
      <c r="T6" s="206"/>
      <c r="U6" s="206"/>
      <c r="V6" s="205"/>
      <c r="W6" s="195"/>
    </row>
    <row r="7" spans="1:23" ht="30" customHeight="1" thickBot="1">
      <c r="A7" s="195"/>
      <c r="B7" s="375" t="s">
        <v>6</v>
      </c>
      <c r="C7" s="376"/>
      <c r="D7" s="376"/>
      <c r="E7" s="376"/>
      <c r="F7" s="376"/>
      <c r="G7" s="376"/>
      <c r="H7" s="376"/>
      <c r="I7" s="376"/>
      <c r="J7" s="376"/>
      <c r="K7" s="376"/>
      <c r="L7" s="376"/>
      <c r="M7" s="376"/>
      <c r="N7" s="376"/>
      <c r="O7" s="377"/>
      <c r="P7" s="205"/>
      <c r="Q7"/>
      <c r="R7"/>
      <c r="S7"/>
      <c r="T7"/>
      <c r="U7"/>
      <c r="V7" s="168"/>
      <c r="W7"/>
    </row>
    <row r="8" spans="1:23" ht="15.95" thickBot="1">
      <c r="A8" s="210"/>
      <c r="B8" s="211"/>
      <c r="C8" s="212"/>
      <c r="D8" s="212"/>
      <c r="E8" s="212"/>
      <c r="F8" s="212"/>
      <c r="G8" s="212"/>
      <c r="H8" s="212"/>
      <c r="I8" s="213"/>
      <c r="J8" s="212"/>
      <c r="K8" s="214"/>
      <c r="L8" s="212"/>
      <c r="M8" s="212"/>
      <c r="N8" s="212"/>
      <c r="O8" s="213"/>
      <c r="P8" s="212"/>
      <c r="Q8" s="215"/>
      <c r="R8" s="216"/>
      <c r="S8" s="217"/>
      <c r="T8" s="217"/>
      <c r="U8" s="217"/>
      <c r="V8" s="218"/>
      <c r="W8" s="210"/>
    </row>
    <row r="9" spans="1:23" ht="20.100000000000001" thickBot="1">
      <c r="A9" s="210"/>
      <c r="B9" s="339" t="s">
        <v>7</v>
      </c>
      <c r="C9" s="340"/>
      <c r="D9" s="340"/>
      <c r="E9" s="340"/>
      <c r="F9" s="340"/>
      <c r="G9" s="340"/>
      <c r="H9" s="340"/>
      <c r="I9" s="340"/>
      <c r="J9" s="340"/>
      <c r="K9" s="340"/>
      <c r="L9" s="340"/>
      <c r="M9" s="340"/>
      <c r="N9" s="340"/>
      <c r="O9" s="340"/>
      <c r="P9" s="340"/>
      <c r="Q9" s="340"/>
      <c r="R9" s="340"/>
      <c r="S9" s="340"/>
      <c r="T9" s="340"/>
      <c r="U9" s="340"/>
      <c r="V9" s="341"/>
      <c r="W9" s="210"/>
    </row>
    <row r="10" spans="1:23" ht="15.95" thickBot="1">
      <c r="A10" s="210"/>
      <c r="B10" s="354" t="s">
        <v>8</v>
      </c>
      <c r="C10" s="354" t="s">
        <v>9</v>
      </c>
      <c r="D10" s="336" t="s">
        <v>10</v>
      </c>
      <c r="E10" s="337"/>
      <c r="F10" s="337"/>
      <c r="G10" s="337"/>
      <c r="H10" s="337"/>
      <c r="I10" s="337"/>
      <c r="J10" s="337"/>
      <c r="K10" s="337"/>
      <c r="L10" s="337"/>
      <c r="M10" s="337"/>
      <c r="N10" s="337"/>
      <c r="O10" s="337"/>
      <c r="P10" s="337"/>
      <c r="Q10" s="337"/>
      <c r="R10" s="337"/>
      <c r="S10" s="337"/>
      <c r="T10" s="360"/>
      <c r="U10" s="119"/>
      <c r="V10" s="344" t="s">
        <v>11</v>
      </c>
      <c r="W10" s="210"/>
    </row>
    <row r="11" spans="1:23" ht="15.95" thickBot="1">
      <c r="A11" s="210"/>
      <c r="B11" s="355"/>
      <c r="C11" s="355"/>
      <c r="D11" s="365" t="str">
        <f>'Additional Info &amp; Definitions'!$D$16</f>
        <v>Fiscal Year 2024</v>
      </c>
      <c r="E11" s="378"/>
      <c r="F11" s="366"/>
      <c r="G11" s="366"/>
      <c r="H11" s="366"/>
      <c r="I11" s="367"/>
      <c r="J11" s="365" t="str">
        <f>'Additional Info &amp; Definitions'!$E$16</f>
        <v>Fiscal Year 2025</v>
      </c>
      <c r="K11" s="366"/>
      <c r="L11" s="366"/>
      <c r="M11" s="366"/>
      <c r="N11" s="366"/>
      <c r="O11" s="367"/>
      <c r="P11" s="365" t="str">
        <f>'Additional Info &amp; Definitions'!$F$16</f>
        <v>Fiscal Year 2026</v>
      </c>
      <c r="Q11" s="366"/>
      <c r="R11" s="366"/>
      <c r="S11" s="366"/>
      <c r="T11" s="367"/>
      <c r="U11" s="127"/>
      <c r="V11" s="345"/>
      <c r="W11" s="210"/>
    </row>
    <row r="12" spans="1:23" ht="15.95" thickBot="1">
      <c r="A12" s="210"/>
      <c r="B12" s="350"/>
      <c r="C12" s="368"/>
      <c r="D12" s="132" t="s">
        <v>12</v>
      </c>
      <c r="E12" s="133"/>
      <c r="F12" s="121" t="s">
        <v>13</v>
      </c>
      <c r="G12" s="121" t="s">
        <v>14</v>
      </c>
      <c r="H12" s="121" t="s">
        <v>15</v>
      </c>
      <c r="I12" s="134" t="s">
        <v>16</v>
      </c>
      <c r="J12" s="132" t="s">
        <v>12</v>
      </c>
      <c r="K12" s="135" t="s">
        <v>13</v>
      </c>
      <c r="L12" s="121" t="s">
        <v>14</v>
      </c>
      <c r="M12" s="121"/>
      <c r="N12" s="121" t="s">
        <v>15</v>
      </c>
      <c r="O12" s="134" t="s">
        <v>16</v>
      </c>
      <c r="P12" s="132" t="s">
        <v>12</v>
      </c>
      <c r="Q12" s="121" t="s">
        <v>13</v>
      </c>
      <c r="R12" s="121" t="s">
        <v>14</v>
      </c>
      <c r="S12" s="136" t="s">
        <v>15</v>
      </c>
      <c r="T12" s="137" t="s">
        <v>16</v>
      </c>
      <c r="U12" s="128"/>
      <c r="V12" s="219"/>
      <c r="W12" s="210"/>
    </row>
    <row r="13" spans="1:23">
      <c r="A13" s="210"/>
      <c r="B13" s="220" t="s">
        <v>17</v>
      </c>
      <c r="C13" s="221"/>
      <c r="D13" s="222"/>
      <c r="E13" s="223"/>
      <c r="F13" s="224"/>
      <c r="G13" s="224"/>
      <c r="H13" s="225">
        <f>D13*F13*G13</f>
        <v>0</v>
      </c>
      <c r="I13" s="226">
        <f>H13*'Additional Info &amp; Definitions'!$D$17</f>
        <v>0</v>
      </c>
      <c r="J13" s="222"/>
      <c r="K13" s="227"/>
      <c r="L13" s="224"/>
      <c r="M13" s="224"/>
      <c r="N13" s="225">
        <f>J13*K13*L13</f>
        <v>0</v>
      </c>
      <c r="O13" s="226">
        <f>N13*'Additional Info &amp; Definitions'!$E$17</f>
        <v>0</v>
      </c>
      <c r="P13" s="222"/>
      <c r="Q13" s="224"/>
      <c r="R13" s="224"/>
      <c r="S13" s="225">
        <f>P13*Q13*R13</f>
        <v>0</v>
      </c>
      <c r="T13" s="228">
        <f>S13*'Additional Info &amp; Definitions'!$F$17</f>
        <v>0</v>
      </c>
      <c r="U13" s="229"/>
      <c r="V13" s="230"/>
      <c r="W13" s="210"/>
    </row>
    <row r="14" spans="1:23">
      <c r="A14" s="210"/>
      <c r="B14" s="231" t="s">
        <v>18</v>
      </c>
      <c r="C14" s="232"/>
      <c r="D14" s="222"/>
      <c r="E14" s="223"/>
      <c r="F14" s="233"/>
      <c r="G14" s="233"/>
      <c r="H14" s="225">
        <f>D14*F14*G14</f>
        <v>0</v>
      </c>
      <c r="I14" s="226">
        <f>H14*'Additional Info &amp; Definitions'!$D$17</f>
        <v>0</v>
      </c>
      <c r="J14" s="222"/>
      <c r="K14" s="234"/>
      <c r="L14" s="233"/>
      <c r="M14" s="233"/>
      <c r="N14" s="225">
        <f>J14*K14*L14</f>
        <v>0</v>
      </c>
      <c r="O14" s="226">
        <f>N14*'Additional Info &amp; Definitions'!$E$17</f>
        <v>0</v>
      </c>
      <c r="P14" s="222"/>
      <c r="Q14" s="233"/>
      <c r="R14" s="233"/>
      <c r="S14" s="225">
        <f>P14*Q14*R14</f>
        <v>0</v>
      </c>
      <c r="T14" s="228">
        <f>S14*'Additional Info &amp; Definitions'!$F$17</f>
        <v>0</v>
      </c>
      <c r="U14" s="229"/>
      <c r="V14" s="230"/>
      <c r="W14" s="210"/>
    </row>
    <row r="15" spans="1:23">
      <c r="A15" s="210"/>
      <c r="B15" s="231" t="s">
        <v>19</v>
      </c>
      <c r="C15" s="232"/>
      <c r="D15" s="222"/>
      <c r="E15" s="223"/>
      <c r="F15" s="233"/>
      <c r="G15" s="233"/>
      <c r="H15" s="225">
        <f>D15*F15*G15</f>
        <v>0</v>
      </c>
      <c r="I15" s="226">
        <f>H15*'Additional Info &amp; Definitions'!$D$17</f>
        <v>0</v>
      </c>
      <c r="J15" s="222"/>
      <c r="K15" s="234"/>
      <c r="L15" s="233"/>
      <c r="M15" s="233"/>
      <c r="N15" s="225">
        <f>J15*K15*L15</f>
        <v>0</v>
      </c>
      <c r="O15" s="226">
        <f>N15*'Additional Info &amp; Definitions'!$E$17</f>
        <v>0</v>
      </c>
      <c r="P15" s="222"/>
      <c r="Q15" s="233"/>
      <c r="R15" s="233"/>
      <c r="S15" s="225">
        <f>P15*Q15*R15</f>
        <v>0</v>
      </c>
      <c r="T15" s="228">
        <f>S15*'Additional Info &amp; Definitions'!$F$17</f>
        <v>0</v>
      </c>
      <c r="U15" s="229"/>
      <c r="V15" s="230"/>
      <c r="W15" s="210"/>
    </row>
    <row r="16" spans="1:23" ht="15.95" thickBot="1">
      <c r="A16" s="210"/>
      <c r="B16" s="235" t="s">
        <v>20</v>
      </c>
      <c r="C16" s="236"/>
      <c r="D16" s="237"/>
      <c r="E16" s="238"/>
      <c r="F16" s="239"/>
      <c r="G16" s="239"/>
      <c r="H16" s="240">
        <f>D16*F16*G16</f>
        <v>0</v>
      </c>
      <c r="I16" s="241">
        <f>H16*'Additional Info &amp; Definitions'!$D$17</f>
        <v>0</v>
      </c>
      <c r="J16" s="237"/>
      <c r="K16" s="242"/>
      <c r="L16" s="239"/>
      <c r="M16" s="239"/>
      <c r="N16" s="240">
        <f>J16*K16*L16</f>
        <v>0</v>
      </c>
      <c r="O16" s="226">
        <f>N16*'Additional Info &amp; Definitions'!$E$17</f>
        <v>0</v>
      </c>
      <c r="P16" s="237"/>
      <c r="Q16" s="239"/>
      <c r="R16" s="239"/>
      <c r="S16" s="240">
        <f>P16*Q16*R16</f>
        <v>0</v>
      </c>
      <c r="T16" s="228">
        <f>S16*'Additional Info &amp; Definitions'!$F$17</f>
        <v>0</v>
      </c>
      <c r="U16" s="243"/>
      <c r="V16" s="244"/>
      <c r="W16" s="210"/>
    </row>
    <row r="17" spans="1:28" ht="15.95" thickBot="1">
      <c r="A17" s="210"/>
      <c r="B17" s="211"/>
      <c r="C17" s="212"/>
      <c r="D17" s="245"/>
      <c r="E17" s="245"/>
      <c r="F17" s="245"/>
      <c r="G17" s="245"/>
      <c r="H17" s="245"/>
      <c r="I17" s="246"/>
      <c r="J17" s="212"/>
      <c r="K17" s="214"/>
      <c r="L17" s="212"/>
      <c r="M17" s="212"/>
      <c r="N17" s="212"/>
      <c r="O17" s="213"/>
      <c r="P17" s="212"/>
      <c r="Q17" s="215"/>
      <c r="R17" s="216"/>
      <c r="S17" s="217"/>
      <c r="T17" s="217"/>
      <c r="U17" s="217"/>
      <c r="V17" s="218"/>
      <c r="W17" s="210"/>
      <c r="X17" s="195"/>
      <c r="Y17" s="195"/>
      <c r="Z17" s="195"/>
      <c r="AA17" s="195"/>
      <c r="AB17" s="199"/>
    </row>
    <row r="18" spans="1:28" s="8" customFormat="1" ht="15.95" thickBot="1">
      <c r="A18" s="210"/>
      <c r="B18" s="352" t="s">
        <v>21</v>
      </c>
      <c r="C18" s="353"/>
      <c r="D18" s="2"/>
      <c r="E18" s="2"/>
      <c r="F18" s="2"/>
      <c r="G18" s="4" t="str">
        <f>_xlfn.CONCAT('Additional Info &amp; Definitions'!D16," ","Total")</f>
        <v>Fiscal Year 2024 Total</v>
      </c>
      <c r="H18" s="5">
        <f>SUM(H13:H16)</f>
        <v>0</v>
      </c>
      <c r="I18" s="95">
        <f>SUM(I13:I16)</f>
        <v>0</v>
      </c>
      <c r="J18" s="3"/>
      <c r="K18" s="102"/>
      <c r="L18" s="4" t="str">
        <f>_xlfn.CONCAT('Additional Info &amp; Definitions'!E16," ","Total")</f>
        <v>Fiscal Year 2025 Total</v>
      </c>
      <c r="M18" s="126"/>
      <c r="N18" s="7">
        <f>SUM(N13:N16)</f>
        <v>0</v>
      </c>
      <c r="O18" s="247">
        <f>SUM(O13:O16)</f>
        <v>0</v>
      </c>
      <c r="P18" s="248"/>
      <c r="Q18" s="249"/>
      <c r="R18" s="4" t="str">
        <f>_xlfn.CONCAT('Additional Info &amp; Definitions'!F16," ","Total")</f>
        <v>Fiscal Year 2026 Total</v>
      </c>
      <c r="S18" s="5">
        <f>SUM(S13:S16)</f>
        <v>0</v>
      </c>
      <c r="T18" s="6">
        <f>SUM(T13:T16)</f>
        <v>0</v>
      </c>
      <c r="U18" s="129"/>
      <c r="V18" s="250"/>
      <c r="W18" s="210"/>
      <c r="X18" s="210"/>
      <c r="Y18" s="210"/>
      <c r="Z18" s="210"/>
      <c r="AA18" s="210"/>
      <c r="AB18" s="251"/>
    </row>
    <row r="19" spans="1:28" s="8" customFormat="1" ht="15.95" thickBot="1">
      <c r="A19" s="210"/>
      <c r="B19" s="252"/>
      <c r="C19" s="253"/>
      <c r="D19" s="253"/>
      <c r="E19" s="253"/>
      <c r="F19" s="253"/>
      <c r="G19" s="253"/>
      <c r="H19" s="253"/>
      <c r="I19" s="254"/>
      <c r="J19" s="253"/>
      <c r="K19" s="255"/>
      <c r="L19" s="253"/>
      <c r="M19" s="253"/>
      <c r="N19" s="253"/>
      <c r="O19" s="254"/>
      <c r="P19" s="253"/>
      <c r="Q19" s="256"/>
      <c r="R19" s="257"/>
      <c r="S19" s="258"/>
      <c r="T19" s="258"/>
      <c r="U19" s="258"/>
      <c r="V19" s="259"/>
      <c r="W19" s="210"/>
      <c r="X19" s="210"/>
      <c r="Y19" s="210"/>
      <c r="Z19" s="210"/>
      <c r="AA19" s="210"/>
      <c r="AB19" s="251"/>
    </row>
    <row r="20" spans="1:28" ht="15.95" thickBot="1">
      <c r="A20" s="195"/>
      <c r="B20" s="78"/>
      <c r="C20" s="79"/>
      <c r="D20" s="79"/>
      <c r="E20" s="79"/>
      <c r="F20" s="79"/>
      <c r="G20" s="79"/>
      <c r="H20" s="79"/>
      <c r="I20" s="96"/>
      <c r="J20" s="260"/>
      <c r="K20" s="261"/>
      <c r="L20" s="260"/>
      <c r="M20" s="260"/>
      <c r="N20" s="260"/>
      <c r="O20" s="262"/>
      <c r="P20" s="260"/>
      <c r="Q20" s="263"/>
      <c r="R20" s="264"/>
      <c r="S20" s="265"/>
      <c r="T20" s="265"/>
      <c r="U20" s="265"/>
      <c r="V20" s="266"/>
      <c r="W20" s="195"/>
      <c r="X20" s="195"/>
      <c r="Y20" s="195"/>
      <c r="Z20" s="195"/>
      <c r="AA20" s="195"/>
      <c r="AB20" s="199"/>
    </row>
    <row r="21" spans="1:28" ht="20.100000000000001" thickBot="1">
      <c r="A21" s="210"/>
      <c r="B21" s="339" t="s">
        <v>22</v>
      </c>
      <c r="C21" s="340"/>
      <c r="D21" s="340"/>
      <c r="E21" s="340"/>
      <c r="F21" s="340"/>
      <c r="G21" s="340"/>
      <c r="H21" s="340"/>
      <c r="I21" s="340"/>
      <c r="J21" s="340"/>
      <c r="K21" s="340"/>
      <c r="L21" s="340"/>
      <c r="M21" s="340"/>
      <c r="N21" s="340"/>
      <c r="O21" s="340"/>
      <c r="P21" s="340"/>
      <c r="Q21" s="340"/>
      <c r="R21" s="340"/>
      <c r="S21" s="340"/>
      <c r="T21" s="340"/>
      <c r="U21" s="340"/>
      <c r="V21" s="341"/>
      <c r="W21" s="210"/>
      <c r="X21" s="195"/>
      <c r="Y21" s="195"/>
      <c r="Z21" s="195"/>
      <c r="AA21" s="195"/>
      <c r="AB21" s="199"/>
    </row>
    <row r="22" spans="1:28" ht="15.95" thickBot="1">
      <c r="A22" s="210"/>
      <c r="B22" s="342" t="s">
        <v>8</v>
      </c>
      <c r="C22" s="342" t="s">
        <v>9</v>
      </c>
      <c r="D22" s="336" t="s">
        <v>10</v>
      </c>
      <c r="E22" s="337"/>
      <c r="F22" s="337"/>
      <c r="G22" s="337"/>
      <c r="H22" s="337"/>
      <c r="I22" s="337"/>
      <c r="J22" s="337"/>
      <c r="K22" s="337"/>
      <c r="L22" s="337"/>
      <c r="M22" s="337"/>
      <c r="N22" s="337"/>
      <c r="O22" s="337"/>
      <c r="P22" s="337"/>
      <c r="Q22" s="337"/>
      <c r="R22" s="337"/>
      <c r="S22" s="337"/>
      <c r="T22" s="338"/>
      <c r="U22" s="120"/>
      <c r="V22" s="344" t="s">
        <v>11</v>
      </c>
      <c r="W22" s="210"/>
      <c r="X22" s="195"/>
      <c r="Y22" s="195"/>
      <c r="Z22" s="195"/>
      <c r="AA22" s="195"/>
      <c r="AB22" s="199"/>
    </row>
    <row r="23" spans="1:28" ht="15.95" thickBot="1">
      <c r="A23" s="210"/>
      <c r="B23" s="343"/>
      <c r="C23" s="343"/>
      <c r="D23" s="336" t="str">
        <f>'Additional Info &amp; Definitions'!$D$16</f>
        <v>Fiscal Year 2024</v>
      </c>
      <c r="E23" s="337"/>
      <c r="F23" s="337"/>
      <c r="G23" s="337"/>
      <c r="H23" s="337"/>
      <c r="I23" s="338"/>
      <c r="J23" s="336" t="str">
        <f>'Additional Info &amp; Definitions'!$E$16</f>
        <v>Fiscal Year 2025</v>
      </c>
      <c r="K23" s="337"/>
      <c r="L23" s="337"/>
      <c r="M23" s="337"/>
      <c r="N23" s="337"/>
      <c r="O23" s="338"/>
      <c r="P23" s="336" t="str">
        <f>'Additional Info &amp; Definitions'!$F$16</f>
        <v>Fiscal Year 2026</v>
      </c>
      <c r="Q23" s="337"/>
      <c r="R23" s="337"/>
      <c r="S23" s="337"/>
      <c r="T23" s="338"/>
      <c r="U23" s="127"/>
      <c r="V23" s="345"/>
      <c r="W23" s="210"/>
      <c r="X23" s="195"/>
      <c r="Y23" s="195"/>
      <c r="Z23" s="195"/>
      <c r="AA23" s="195"/>
      <c r="AB23" s="199"/>
    </row>
    <row r="24" spans="1:28" ht="15.95" thickBot="1">
      <c r="A24" s="210"/>
      <c r="B24" s="348"/>
      <c r="C24" s="349"/>
      <c r="D24" s="132" t="s">
        <v>12</v>
      </c>
      <c r="E24" s="133"/>
      <c r="F24" s="121" t="s">
        <v>13</v>
      </c>
      <c r="G24" s="121" t="s">
        <v>14</v>
      </c>
      <c r="H24" s="121" t="s">
        <v>15</v>
      </c>
      <c r="I24" s="134" t="s">
        <v>16</v>
      </c>
      <c r="J24" s="132" t="s">
        <v>12</v>
      </c>
      <c r="K24" s="135" t="s">
        <v>13</v>
      </c>
      <c r="L24" s="121" t="s">
        <v>14</v>
      </c>
      <c r="M24" s="121"/>
      <c r="N24" s="121" t="s">
        <v>15</v>
      </c>
      <c r="O24" s="134" t="s">
        <v>16</v>
      </c>
      <c r="P24" s="132" t="s">
        <v>12</v>
      </c>
      <c r="Q24" s="121" t="s">
        <v>13</v>
      </c>
      <c r="R24" s="121" t="s">
        <v>14</v>
      </c>
      <c r="S24" s="136" t="s">
        <v>15</v>
      </c>
      <c r="T24" s="137" t="s">
        <v>16</v>
      </c>
      <c r="U24" s="128"/>
      <c r="V24" s="219"/>
      <c r="W24" s="210"/>
      <c r="X24" s="195"/>
      <c r="Y24" s="195"/>
      <c r="Z24" s="195"/>
      <c r="AA24" s="195"/>
      <c r="AB24" s="199"/>
    </row>
    <row r="25" spans="1:28">
      <c r="A25" s="210"/>
      <c r="B25" s="220" t="s">
        <v>17</v>
      </c>
      <c r="C25" s="221"/>
      <c r="D25" s="267"/>
      <c r="E25" s="268"/>
      <c r="F25" s="224"/>
      <c r="G25" s="224"/>
      <c r="H25" s="269">
        <f>D25*F25*G25</f>
        <v>0</v>
      </c>
      <c r="I25" s="270">
        <f>H25*'Additional Info &amp; Definitions'!$D$18</f>
        <v>0</v>
      </c>
      <c r="J25" s="267"/>
      <c r="K25" s="271"/>
      <c r="L25" s="272"/>
      <c r="M25" s="273"/>
      <c r="N25" s="269">
        <f>J25*K25*L25</f>
        <v>0</v>
      </c>
      <c r="O25" s="270">
        <f>N25*'Additional Info &amp; Definitions'!$E$18</f>
        <v>0</v>
      </c>
      <c r="P25" s="267"/>
      <c r="Q25" s="274"/>
      <c r="R25" s="224"/>
      <c r="S25" s="269">
        <f>P25*Q25*R25</f>
        <v>0</v>
      </c>
      <c r="T25" s="275">
        <f>S25*'Additional Info &amp; Definitions'!$F$18</f>
        <v>0</v>
      </c>
      <c r="U25" s="275"/>
      <c r="V25" s="230"/>
      <c r="W25" s="210"/>
      <c r="X25" s="195"/>
      <c r="Y25" s="195"/>
      <c r="Z25" s="195"/>
      <c r="AA25" s="195"/>
      <c r="AB25" s="199"/>
    </row>
    <row r="26" spans="1:28">
      <c r="A26" s="210"/>
      <c r="B26" s="231" t="s">
        <v>18</v>
      </c>
      <c r="C26" s="232"/>
      <c r="D26" s="267"/>
      <c r="E26" s="268"/>
      <c r="F26" s="233"/>
      <c r="G26" s="233"/>
      <c r="H26" s="269">
        <f>D26*F26*G26</f>
        <v>0</v>
      </c>
      <c r="I26" s="270">
        <f>H26*'Additional Info &amp; Definitions'!$D$18</f>
        <v>0</v>
      </c>
      <c r="J26" s="267"/>
      <c r="K26" s="276"/>
      <c r="L26" s="277"/>
      <c r="M26" s="273"/>
      <c r="N26" s="269">
        <f t="shared" ref="N26:N28" si="0">J26*K26*L26</f>
        <v>0</v>
      </c>
      <c r="O26" s="270">
        <f>N26*'Additional Info &amp; Definitions'!$E$18</f>
        <v>0</v>
      </c>
      <c r="P26" s="267"/>
      <c r="Q26" s="278"/>
      <c r="R26" s="233"/>
      <c r="S26" s="269">
        <f t="shared" ref="S26:S28" si="1">P26*Q26*R26</f>
        <v>0</v>
      </c>
      <c r="T26" s="275">
        <f>S26*'Additional Info &amp; Definitions'!$F$18</f>
        <v>0</v>
      </c>
      <c r="U26" s="275"/>
      <c r="V26" s="230"/>
      <c r="W26" s="210"/>
      <c r="X26" s="195"/>
      <c r="Y26" s="195"/>
      <c r="Z26" s="195"/>
      <c r="AA26" s="195"/>
      <c r="AB26" s="199"/>
    </row>
    <row r="27" spans="1:28">
      <c r="A27" s="210"/>
      <c r="B27" s="231" t="s">
        <v>19</v>
      </c>
      <c r="C27" s="232"/>
      <c r="D27" s="267"/>
      <c r="E27" s="268"/>
      <c r="F27" s="233"/>
      <c r="G27" s="233"/>
      <c r="H27" s="269">
        <f>D27*F27*G27</f>
        <v>0</v>
      </c>
      <c r="I27" s="270">
        <f>H27*'Additional Info &amp; Definitions'!$D$18</f>
        <v>0</v>
      </c>
      <c r="J27" s="267"/>
      <c r="K27" s="276"/>
      <c r="L27" s="277"/>
      <c r="M27" s="273"/>
      <c r="N27" s="269">
        <f t="shared" si="0"/>
        <v>0</v>
      </c>
      <c r="O27" s="270">
        <f>N27*'Additional Info &amp; Definitions'!$E$18</f>
        <v>0</v>
      </c>
      <c r="P27" s="267"/>
      <c r="Q27" s="278"/>
      <c r="R27" s="233"/>
      <c r="S27" s="269">
        <f t="shared" si="1"/>
        <v>0</v>
      </c>
      <c r="T27" s="275">
        <f>S27*'Additional Info &amp; Definitions'!$F$18</f>
        <v>0</v>
      </c>
      <c r="U27" s="275"/>
      <c r="V27" s="230"/>
      <c r="W27" s="210"/>
      <c r="X27" s="195"/>
      <c r="Y27" s="195"/>
      <c r="Z27" s="195"/>
      <c r="AA27" s="195"/>
      <c r="AB27" s="199"/>
    </row>
    <row r="28" spans="1:28" ht="15.95" thickBot="1">
      <c r="A28" s="210"/>
      <c r="B28" s="235" t="s">
        <v>20</v>
      </c>
      <c r="C28" s="236"/>
      <c r="D28" s="267"/>
      <c r="E28" s="279"/>
      <c r="F28" s="239"/>
      <c r="G28" s="239"/>
      <c r="H28" s="280">
        <f>D28*F28*G28</f>
        <v>0</v>
      </c>
      <c r="I28" s="270">
        <f>H28*'Additional Info &amp; Definitions'!$D$18</f>
        <v>0</v>
      </c>
      <c r="J28" s="267"/>
      <c r="K28" s="281"/>
      <c r="L28" s="282"/>
      <c r="M28" s="283"/>
      <c r="N28" s="280">
        <f t="shared" si="0"/>
        <v>0</v>
      </c>
      <c r="O28" s="270">
        <f>N28*'Additional Info &amp; Definitions'!$E$18</f>
        <v>0</v>
      </c>
      <c r="P28" s="267"/>
      <c r="Q28" s="284"/>
      <c r="R28" s="239"/>
      <c r="S28" s="280">
        <f t="shared" si="1"/>
        <v>0</v>
      </c>
      <c r="T28" s="275">
        <f>S28*'Additional Info &amp; Definitions'!$F$18</f>
        <v>0</v>
      </c>
      <c r="U28" s="275"/>
      <c r="V28" s="244"/>
      <c r="W28" s="210"/>
      <c r="X28" s="195"/>
      <c r="Y28" s="195"/>
      <c r="Z28" s="195"/>
      <c r="AA28" s="195"/>
      <c r="AB28" s="199"/>
    </row>
    <row r="29" spans="1:28" ht="15.95" thickBot="1">
      <c r="A29" s="210"/>
      <c r="B29" s="211"/>
      <c r="C29" s="212"/>
      <c r="D29" s="212"/>
      <c r="E29" s="212"/>
      <c r="F29" s="212"/>
      <c r="G29" s="212"/>
      <c r="H29" s="212"/>
      <c r="I29" s="213"/>
      <c r="J29" s="212"/>
      <c r="K29" s="214"/>
      <c r="L29" s="212"/>
      <c r="M29" s="212"/>
      <c r="N29" s="212"/>
      <c r="O29" s="213"/>
      <c r="P29" s="212"/>
      <c r="Q29" s="215"/>
      <c r="R29" s="216"/>
      <c r="S29" s="217"/>
      <c r="T29" s="217"/>
      <c r="U29" s="217"/>
      <c r="V29" s="218"/>
      <c r="W29" s="210"/>
      <c r="X29" s="195"/>
      <c r="Y29" s="195"/>
      <c r="Z29" s="195"/>
      <c r="AA29" s="195"/>
      <c r="AB29" s="199"/>
    </row>
    <row r="30" spans="1:28" s="8" customFormat="1" ht="15.95" thickBot="1">
      <c r="A30" s="210"/>
      <c r="B30" s="346" t="s">
        <v>21</v>
      </c>
      <c r="C30" s="347"/>
      <c r="D30" s="2"/>
      <c r="E30" s="2"/>
      <c r="F30" s="2"/>
      <c r="G30" s="4" t="str">
        <f>_xlfn.CONCAT('Additional Info &amp; Definitions'!D16," ","Total")</f>
        <v>Fiscal Year 2024 Total</v>
      </c>
      <c r="H30" s="5">
        <f>SUM(H25:H28)</f>
        <v>0</v>
      </c>
      <c r="I30" s="95">
        <f>SUM(I25:I28)</f>
        <v>0</v>
      </c>
      <c r="J30" s="3"/>
      <c r="K30" s="102"/>
      <c r="L30" s="4" t="str">
        <f>_xlfn.CONCAT('Additional Info &amp; Definitions'!E16," ","Total")</f>
        <v>Fiscal Year 2025 Total</v>
      </c>
      <c r="M30" s="126"/>
      <c r="N30" s="7">
        <f>SUM(N25:N28)</f>
        <v>0</v>
      </c>
      <c r="O30" s="247">
        <f t="shared" ref="O30" si="2">SUM(O25:O28)</f>
        <v>0</v>
      </c>
      <c r="P30" s="248"/>
      <c r="Q30" s="249"/>
      <c r="R30" s="4" t="str">
        <f>_xlfn.CONCAT('Additional Info &amp; Definitions'!F16," ","Total")</f>
        <v>Fiscal Year 2026 Total</v>
      </c>
      <c r="S30" s="5">
        <f>SUM(S25:S28)</f>
        <v>0</v>
      </c>
      <c r="T30" s="6">
        <f>SUM(T25:T28)</f>
        <v>0</v>
      </c>
      <c r="U30" s="129"/>
      <c r="V30" s="250"/>
      <c r="W30" s="210"/>
      <c r="X30" s="210"/>
      <c r="Y30" s="210"/>
      <c r="Z30" s="210"/>
      <c r="AA30" s="210"/>
      <c r="AB30" s="251"/>
    </row>
    <row r="31" spans="1:28" s="8" customFormat="1" ht="15.95" thickBot="1">
      <c r="A31" s="210"/>
      <c r="B31" s="252"/>
      <c r="C31" s="253"/>
      <c r="D31" s="253"/>
      <c r="E31" s="253"/>
      <c r="F31" s="253"/>
      <c r="G31" s="253"/>
      <c r="H31" s="253"/>
      <c r="I31" s="254"/>
      <c r="J31" s="253"/>
      <c r="K31" s="255"/>
      <c r="L31" s="253"/>
      <c r="M31" s="253"/>
      <c r="N31" s="253"/>
      <c r="O31" s="254"/>
      <c r="P31" s="253"/>
      <c r="Q31" s="256"/>
      <c r="R31" s="257"/>
      <c r="S31" s="258"/>
      <c r="T31" s="258"/>
      <c r="U31" s="258"/>
      <c r="V31" s="259"/>
      <c r="W31" s="210"/>
      <c r="X31" s="210"/>
      <c r="Y31" s="210"/>
      <c r="Z31" s="210"/>
      <c r="AA31" s="210"/>
      <c r="AB31" s="251"/>
    </row>
    <row r="32" spans="1:28" s="8" customFormat="1" ht="15.95" thickBot="1">
      <c r="A32" s="210"/>
      <c r="B32" s="285"/>
      <c r="C32" s="286"/>
      <c r="D32" s="286"/>
      <c r="E32" s="286"/>
      <c r="F32" s="286"/>
      <c r="G32" s="286"/>
      <c r="H32" s="286"/>
      <c r="I32" s="287"/>
      <c r="J32" s="286"/>
      <c r="K32" s="288"/>
      <c r="L32" s="286"/>
      <c r="M32" s="286"/>
      <c r="N32" s="286"/>
      <c r="O32" s="287"/>
      <c r="P32" s="286"/>
      <c r="Q32" s="263"/>
      <c r="R32" s="264"/>
      <c r="S32" s="265"/>
      <c r="T32" s="265"/>
      <c r="U32" s="265"/>
      <c r="V32" s="266"/>
      <c r="W32" s="210"/>
      <c r="X32" s="210"/>
      <c r="Y32" s="210"/>
      <c r="Z32" s="210"/>
      <c r="AA32" s="210"/>
      <c r="AB32" s="251"/>
    </row>
    <row r="33" spans="1:28" ht="20.100000000000001" thickBot="1">
      <c r="A33" s="210"/>
      <c r="B33" s="339" t="s">
        <v>23</v>
      </c>
      <c r="C33" s="340"/>
      <c r="D33" s="340"/>
      <c r="E33" s="340"/>
      <c r="F33" s="340"/>
      <c r="G33" s="340"/>
      <c r="H33" s="340"/>
      <c r="I33" s="340"/>
      <c r="J33" s="340"/>
      <c r="K33" s="340"/>
      <c r="L33" s="340"/>
      <c r="M33" s="340"/>
      <c r="N33" s="340"/>
      <c r="O33" s="340"/>
      <c r="P33" s="340"/>
      <c r="Q33" s="340"/>
      <c r="R33" s="340"/>
      <c r="S33" s="340"/>
      <c r="T33" s="340"/>
      <c r="U33" s="340"/>
      <c r="V33" s="341"/>
      <c r="W33" s="210"/>
      <c r="X33" s="195"/>
      <c r="Y33" s="195"/>
      <c r="Z33" s="195"/>
      <c r="AA33" s="195"/>
      <c r="AB33" s="199"/>
    </row>
    <row r="34" spans="1:28" ht="15.95" thickBot="1">
      <c r="A34" s="210"/>
      <c r="B34" s="342" t="s">
        <v>8</v>
      </c>
      <c r="C34" s="342" t="s">
        <v>9</v>
      </c>
      <c r="D34" s="336" t="s">
        <v>10</v>
      </c>
      <c r="E34" s="337"/>
      <c r="F34" s="337"/>
      <c r="G34" s="337"/>
      <c r="H34" s="337"/>
      <c r="I34" s="337"/>
      <c r="J34" s="337"/>
      <c r="K34" s="337"/>
      <c r="L34" s="337"/>
      <c r="M34" s="337"/>
      <c r="N34" s="337"/>
      <c r="O34" s="337"/>
      <c r="P34" s="337"/>
      <c r="Q34" s="337"/>
      <c r="R34" s="337"/>
      <c r="S34" s="337"/>
      <c r="T34" s="338"/>
      <c r="U34" s="120"/>
      <c r="V34" s="344" t="s">
        <v>11</v>
      </c>
      <c r="W34" s="210"/>
      <c r="X34" s="195"/>
      <c r="Y34" s="195"/>
      <c r="Z34" s="195"/>
      <c r="AA34" s="195"/>
      <c r="AB34" s="199"/>
    </row>
    <row r="35" spans="1:28" ht="15.95" thickBot="1">
      <c r="A35" s="210"/>
      <c r="B35" s="343"/>
      <c r="C35" s="343"/>
      <c r="D35" s="336" t="str">
        <f>'Additional Info &amp; Definitions'!$D$16</f>
        <v>Fiscal Year 2024</v>
      </c>
      <c r="E35" s="337"/>
      <c r="F35" s="337"/>
      <c r="G35" s="337"/>
      <c r="H35" s="337"/>
      <c r="I35" s="338"/>
      <c r="J35" s="336" t="str">
        <f>'Additional Info &amp; Definitions'!$E$16</f>
        <v>Fiscal Year 2025</v>
      </c>
      <c r="K35" s="337"/>
      <c r="L35" s="337"/>
      <c r="M35" s="337"/>
      <c r="N35" s="337"/>
      <c r="O35" s="338"/>
      <c r="P35" s="336" t="str">
        <f>'Additional Info &amp; Definitions'!$F$16</f>
        <v>Fiscal Year 2026</v>
      </c>
      <c r="Q35" s="337"/>
      <c r="R35" s="337"/>
      <c r="S35" s="337"/>
      <c r="T35" s="338"/>
      <c r="U35" s="127"/>
      <c r="V35" s="345"/>
      <c r="W35" s="210"/>
      <c r="X35" s="195"/>
      <c r="Y35" s="195"/>
      <c r="Z35" s="195"/>
      <c r="AA35" s="195"/>
      <c r="AB35" s="199"/>
    </row>
    <row r="36" spans="1:28" ht="15.95" thickBot="1">
      <c r="A36" s="210"/>
      <c r="B36" s="348"/>
      <c r="C36" s="349"/>
      <c r="D36" s="132" t="s">
        <v>12</v>
      </c>
      <c r="E36" s="133"/>
      <c r="F36" s="121" t="s">
        <v>13</v>
      </c>
      <c r="G36" s="121" t="s">
        <v>14</v>
      </c>
      <c r="H36" s="138" t="s">
        <v>15</v>
      </c>
      <c r="I36" s="139" t="s">
        <v>16</v>
      </c>
      <c r="J36" s="132" t="s">
        <v>12</v>
      </c>
      <c r="K36" s="135" t="s">
        <v>13</v>
      </c>
      <c r="L36" s="121" t="s">
        <v>14</v>
      </c>
      <c r="M36" s="138"/>
      <c r="N36" s="138" t="s">
        <v>15</v>
      </c>
      <c r="O36" s="139" t="s">
        <v>16</v>
      </c>
      <c r="P36" s="132" t="s">
        <v>12</v>
      </c>
      <c r="Q36" s="121" t="s">
        <v>13</v>
      </c>
      <c r="R36" s="121" t="s">
        <v>14</v>
      </c>
      <c r="S36" s="140" t="s">
        <v>15</v>
      </c>
      <c r="T36" s="141" t="s">
        <v>16</v>
      </c>
      <c r="U36" s="130"/>
      <c r="V36" s="219"/>
      <c r="W36" s="210"/>
      <c r="X36" s="195"/>
      <c r="Y36" s="195"/>
      <c r="Z36" s="195"/>
      <c r="AA36" s="195"/>
      <c r="AB36" s="199"/>
    </row>
    <row r="37" spans="1:28">
      <c r="A37" s="210"/>
      <c r="B37" s="220" t="s">
        <v>24</v>
      </c>
      <c r="C37" s="221"/>
      <c r="D37" s="267"/>
      <c r="E37" s="268"/>
      <c r="F37" s="224"/>
      <c r="G37" s="289"/>
      <c r="H37" s="225">
        <f t="shared" ref="H37:H46" si="3">D37*F37*G37</f>
        <v>0</v>
      </c>
      <c r="I37" s="226">
        <f>H37*'Additional Info &amp; Definitions'!$D$19</f>
        <v>0</v>
      </c>
      <c r="J37" s="267"/>
      <c r="K37" s="227"/>
      <c r="L37" s="289"/>
      <c r="M37" s="289"/>
      <c r="N37" s="225">
        <f t="shared" ref="N37:N46" si="4">J37*K37*L37</f>
        <v>0</v>
      </c>
      <c r="O37" s="226">
        <f>N37*'Additional Info &amp; Definitions'!$E$19</f>
        <v>0</v>
      </c>
      <c r="P37" s="267"/>
      <c r="Q37" s="224"/>
      <c r="R37" s="289"/>
      <c r="S37" s="225">
        <f t="shared" ref="S37:S46" si="5">P37*Q37*R37</f>
        <v>0</v>
      </c>
      <c r="T37" s="228">
        <f>S37*'Additional Info &amp; Definitions'!$F$19</f>
        <v>0</v>
      </c>
      <c r="U37" s="229"/>
      <c r="V37" s="230"/>
      <c r="W37" s="210"/>
      <c r="X37" s="195"/>
      <c r="Y37" s="195"/>
      <c r="Z37" s="195"/>
      <c r="AA37" s="195"/>
      <c r="AB37" s="199"/>
    </row>
    <row r="38" spans="1:28">
      <c r="A38" s="210"/>
      <c r="B38" s="231" t="s">
        <v>25</v>
      </c>
      <c r="C38" s="290"/>
      <c r="D38" s="267"/>
      <c r="E38" s="268"/>
      <c r="F38" s="224"/>
      <c r="G38" s="289"/>
      <c r="H38" s="225">
        <f t="shared" si="3"/>
        <v>0</v>
      </c>
      <c r="I38" s="226">
        <f>H38*'Additional Info &amp; Definitions'!$D$19</f>
        <v>0</v>
      </c>
      <c r="J38" s="267"/>
      <c r="K38" s="227"/>
      <c r="L38" s="289"/>
      <c r="M38" s="289"/>
      <c r="N38" s="225">
        <f t="shared" si="4"/>
        <v>0</v>
      </c>
      <c r="O38" s="226">
        <f>N38*'Additional Info &amp; Definitions'!$E$19</f>
        <v>0</v>
      </c>
      <c r="P38" s="267"/>
      <c r="Q38" s="224"/>
      <c r="R38" s="289"/>
      <c r="S38" s="225">
        <f t="shared" si="5"/>
        <v>0</v>
      </c>
      <c r="T38" s="228">
        <f>S38*'Additional Info &amp; Definitions'!$F$19</f>
        <v>0</v>
      </c>
      <c r="U38" s="229"/>
      <c r="V38" s="230"/>
      <c r="W38" s="210"/>
      <c r="X38" s="195"/>
      <c r="Y38" s="195"/>
      <c r="Z38" s="195"/>
      <c r="AA38" s="195"/>
      <c r="AB38" s="199"/>
    </row>
    <row r="39" spans="1:28">
      <c r="A39" s="210"/>
      <c r="B39" s="231" t="s">
        <v>26</v>
      </c>
      <c r="C39" s="290"/>
      <c r="D39" s="267"/>
      <c r="E39" s="268"/>
      <c r="F39" s="224"/>
      <c r="G39" s="289"/>
      <c r="H39" s="225">
        <f t="shared" si="3"/>
        <v>0</v>
      </c>
      <c r="I39" s="226">
        <f>H39*'Additional Info &amp; Definitions'!$D$19</f>
        <v>0</v>
      </c>
      <c r="J39" s="267"/>
      <c r="K39" s="227"/>
      <c r="L39" s="289"/>
      <c r="M39" s="289"/>
      <c r="N39" s="225">
        <f t="shared" si="4"/>
        <v>0</v>
      </c>
      <c r="O39" s="226">
        <f>N39*'Additional Info &amp; Definitions'!$E$19</f>
        <v>0</v>
      </c>
      <c r="P39" s="267"/>
      <c r="Q39" s="224"/>
      <c r="R39" s="289"/>
      <c r="S39" s="225">
        <f t="shared" si="5"/>
        <v>0</v>
      </c>
      <c r="T39" s="228">
        <f>S39*'Additional Info &amp; Definitions'!$F$19</f>
        <v>0</v>
      </c>
      <c r="U39" s="229"/>
      <c r="V39" s="230"/>
      <c r="W39" s="210"/>
      <c r="X39" s="195"/>
      <c r="Y39" s="195"/>
      <c r="Z39" s="195"/>
      <c r="AA39" s="195"/>
      <c r="AB39" s="199"/>
    </row>
    <row r="40" spans="1:28">
      <c r="A40" s="210"/>
      <c r="B40" s="231" t="s">
        <v>27</v>
      </c>
      <c r="C40" s="290"/>
      <c r="D40" s="267"/>
      <c r="E40" s="268"/>
      <c r="F40" s="224"/>
      <c r="G40" s="289"/>
      <c r="H40" s="225">
        <f t="shared" si="3"/>
        <v>0</v>
      </c>
      <c r="I40" s="226">
        <f>H40*'Additional Info &amp; Definitions'!$D$19</f>
        <v>0</v>
      </c>
      <c r="J40" s="267"/>
      <c r="K40" s="227"/>
      <c r="L40" s="289"/>
      <c r="M40" s="289"/>
      <c r="N40" s="225">
        <f t="shared" si="4"/>
        <v>0</v>
      </c>
      <c r="O40" s="226">
        <f>N40*'Additional Info &amp; Definitions'!$E$19</f>
        <v>0</v>
      </c>
      <c r="P40" s="267"/>
      <c r="Q40" s="224"/>
      <c r="R40" s="289"/>
      <c r="S40" s="225">
        <f t="shared" si="5"/>
        <v>0</v>
      </c>
      <c r="T40" s="228">
        <f>S40*'Additional Info &amp; Definitions'!$F$19</f>
        <v>0</v>
      </c>
      <c r="U40" s="229"/>
      <c r="V40" s="230"/>
      <c r="W40" s="210"/>
      <c r="X40" s="195"/>
      <c r="Y40" s="195"/>
      <c r="Z40" s="195"/>
      <c r="AA40" s="195"/>
      <c r="AB40" s="199"/>
    </row>
    <row r="41" spans="1:28">
      <c r="A41" s="210"/>
      <c r="B41" s="231" t="s">
        <v>28</v>
      </c>
      <c r="C41" s="290"/>
      <c r="D41" s="267"/>
      <c r="E41" s="268"/>
      <c r="F41" s="224"/>
      <c r="G41" s="289"/>
      <c r="H41" s="225">
        <f t="shared" si="3"/>
        <v>0</v>
      </c>
      <c r="I41" s="226">
        <f>H41*'Additional Info &amp; Definitions'!$D$19</f>
        <v>0</v>
      </c>
      <c r="J41" s="267"/>
      <c r="K41" s="227"/>
      <c r="L41" s="289"/>
      <c r="M41" s="289"/>
      <c r="N41" s="225">
        <f t="shared" si="4"/>
        <v>0</v>
      </c>
      <c r="O41" s="226">
        <f>N41*'Additional Info &amp; Definitions'!$E$19</f>
        <v>0</v>
      </c>
      <c r="P41" s="267"/>
      <c r="Q41" s="224"/>
      <c r="R41" s="289"/>
      <c r="S41" s="225">
        <f t="shared" si="5"/>
        <v>0</v>
      </c>
      <c r="T41" s="228">
        <f>S41*'Additional Info &amp; Definitions'!$F$19</f>
        <v>0</v>
      </c>
      <c r="U41" s="229"/>
      <c r="V41" s="230"/>
      <c r="W41" s="210"/>
      <c r="X41" s="195"/>
      <c r="Y41" s="195"/>
      <c r="Z41" s="195"/>
      <c r="AA41" s="195"/>
      <c r="AB41" s="199"/>
    </row>
    <row r="42" spans="1:28">
      <c r="A42" s="210"/>
      <c r="B42" s="231" t="s">
        <v>29</v>
      </c>
      <c r="C42" s="290"/>
      <c r="D42" s="267"/>
      <c r="E42" s="268"/>
      <c r="F42" s="224"/>
      <c r="G42" s="289"/>
      <c r="H42" s="225">
        <f t="shared" si="3"/>
        <v>0</v>
      </c>
      <c r="I42" s="226">
        <f>H42*'Additional Info &amp; Definitions'!$D$19</f>
        <v>0</v>
      </c>
      <c r="J42" s="267"/>
      <c r="K42" s="227"/>
      <c r="L42" s="289"/>
      <c r="M42" s="289"/>
      <c r="N42" s="225">
        <f t="shared" si="4"/>
        <v>0</v>
      </c>
      <c r="O42" s="226">
        <f>N42*'Additional Info &amp; Definitions'!$E$19</f>
        <v>0</v>
      </c>
      <c r="P42" s="267"/>
      <c r="Q42" s="224"/>
      <c r="R42" s="289"/>
      <c r="S42" s="225">
        <f t="shared" si="5"/>
        <v>0</v>
      </c>
      <c r="T42" s="228">
        <f>S42*'Additional Info &amp; Definitions'!$F$19</f>
        <v>0</v>
      </c>
      <c r="U42" s="229"/>
      <c r="V42" s="230"/>
      <c r="W42" s="210"/>
      <c r="X42" s="195"/>
      <c r="Y42" s="195"/>
      <c r="Z42" s="195"/>
      <c r="AA42" s="195"/>
      <c r="AB42" s="199"/>
    </row>
    <row r="43" spans="1:28">
      <c r="A43" s="210"/>
      <c r="B43" s="231" t="s">
        <v>30</v>
      </c>
      <c r="C43" s="290"/>
      <c r="D43" s="267"/>
      <c r="E43" s="268"/>
      <c r="F43" s="224"/>
      <c r="G43" s="289"/>
      <c r="H43" s="225">
        <f t="shared" si="3"/>
        <v>0</v>
      </c>
      <c r="I43" s="226">
        <f>H43*'Additional Info &amp; Definitions'!$D$19</f>
        <v>0</v>
      </c>
      <c r="J43" s="267"/>
      <c r="K43" s="227"/>
      <c r="L43" s="289"/>
      <c r="M43" s="289"/>
      <c r="N43" s="225">
        <f t="shared" si="4"/>
        <v>0</v>
      </c>
      <c r="O43" s="226">
        <f>N43*'Additional Info &amp; Definitions'!$E$19</f>
        <v>0</v>
      </c>
      <c r="P43" s="267"/>
      <c r="Q43" s="224"/>
      <c r="R43" s="289"/>
      <c r="S43" s="225">
        <f t="shared" si="5"/>
        <v>0</v>
      </c>
      <c r="T43" s="228">
        <f>S43*'Additional Info &amp; Definitions'!$F$19</f>
        <v>0</v>
      </c>
      <c r="U43" s="229"/>
      <c r="V43" s="230"/>
      <c r="W43" s="210"/>
      <c r="X43" s="195"/>
      <c r="Y43" s="195"/>
      <c r="Z43" s="195"/>
      <c r="AA43" s="195"/>
      <c r="AB43" s="199"/>
    </row>
    <row r="44" spans="1:28">
      <c r="A44" s="210"/>
      <c r="B44" s="231" t="s">
        <v>31</v>
      </c>
      <c r="C44" s="232"/>
      <c r="D44" s="267"/>
      <c r="E44" s="268"/>
      <c r="F44" s="233"/>
      <c r="G44" s="291"/>
      <c r="H44" s="225">
        <f t="shared" si="3"/>
        <v>0</v>
      </c>
      <c r="I44" s="226">
        <f>H44*'Additional Info &amp; Definitions'!$D$19</f>
        <v>0</v>
      </c>
      <c r="J44" s="267"/>
      <c r="K44" s="234"/>
      <c r="L44" s="291"/>
      <c r="M44" s="291"/>
      <c r="N44" s="225">
        <f t="shared" si="4"/>
        <v>0</v>
      </c>
      <c r="O44" s="226">
        <f>N44*'Additional Info &amp; Definitions'!$E$19</f>
        <v>0</v>
      </c>
      <c r="P44" s="267"/>
      <c r="Q44" s="233"/>
      <c r="R44" s="291"/>
      <c r="S44" s="225">
        <f t="shared" si="5"/>
        <v>0</v>
      </c>
      <c r="T44" s="228">
        <f>S44*'Additional Info &amp; Definitions'!$F$19</f>
        <v>0</v>
      </c>
      <c r="U44" s="229"/>
      <c r="V44" s="230"/>
      <c r="W44" s="210"/>
      <c r="X44" s="195"/>
      <c r="Y44" s="195"/>
      <c r="Z44" s="195"/>
      <c r="AA44" s="195"/>
      <c r="AB44" s="199"/>
    </row>
    <row r="45" spans="1:28">
      <c r="A45" s="210"/>
      <c r="B45" s="231" t="s">
        <v>32</v>
      </c>
      <c r="C45" s="232"/>
      <c r="D45" s="267"/>
      <c r="E45" s="268"/>
      <c r="F45" s="233"/>
      <c r="G45" s="291"/>
      <c r="H45" s="225">
        <f t="shared" si="3"/>
        <v>0</v>
      </c>
      <c r="I45" s="226">
        <f>H45*'Additional Info &amp; Definitions'!$D$19</f>
        <v>0</v>
      </c>
      <c r="J45" s="267"/>
      <c r="K45" s="234"/>
      <c r="L45" s="291"/>
      <c r="M45" s="291"/>
      <c r="N45" s="225">
        <f t="shared" si="4"/>
        <v>0</v>
      </c>
      <c r="O45" s="226">
        <f>N45*'Additional Info &amp; Definitions'!$E$19</f>
        <v>0</v>
      </c>
      <c r="P45" s="267"/>
      <c r="Q45" s="233"/>
      <c r="R45" s="291"/>
      <c r="S45" s="225">
        <f t="shared" si="5"/>
        <v>0</v>
      </c>
      <c r="T45" s="228">
        <f>S45*'Additional Info &amp; Definitions'!$F$19</f>
        <v>0</v>
      </c>
      <c r="U45" s="229"/>
      <c r="V45" s="230"/>
      <c r="W45" s="210"/>
      <c r="X45" s="195"/>
      <c r="Y45" s="195"/>
      <c r="Z45" s="195"/>
      <c r="AA45" s="195"/>
      <c r="AB45" s="199"/>
    </row>
    <row r="46" spans="1:28" ht="15.95" thickBot="1">
      <c r="A46" s="210"/>
      <c r="B46" s="235" t="s">
        <v>33</v>
      </c>
      <c r="C46" s="236"/>
      <c r="D46" s="267"/>
      <c r="E46" s="279"/>
      <c r="F46" s="239"/>
      <c r="G46" s="292"/>
      <c r="H46" s="240">
        <f t="shared" si="3"/>
        <v>0</v>
      </c>
      <c r="I46" s="226">
        <f>H46*'Additional Info &amp; Definitions'!$D$19</f>
        <v>0</v>
      </c>
      <c r="J46" s="267"/>
      <c r="K46" s="242"/>
      <c r="L46" s="292"/>
      <c r="M46" s="292"/>
      <c r="N46" s="240">
        <f t="shared" si="4"/>
        <v>0</v>
      </c>
      <c r="O46" s="226">
        <f>N46*'Additional Info &amp; Definitions'!$E$19</f>
        <v>0</v>
      </c>
      <c r="P46" s="267"/>
      <c r="Q46" s="239"/>
      <c r="R46" s="292"/>
      <c r="S46" s="240">
        <f t="shared" si="5"/>
        <v>0</v>
      </c>
      <c r="T46" s="228">
        <f>S46*'Additional Info &amp; Definitions'!$F$19</f>
        <v>0</v>
      </c>
      <c r="U46" s="243"/>
      <c r="V46" s="244"/>
      <c r="W46" s="210"/>
      <c r="X46" s="195"/>
      <c r="Y46" s="195"/>
      <c r="Z46" s="195"/>
      <c r="AA46" s="195"/>
      <c r="AB46" s="199"/>
    </row>
    <row r="47" spans="1:28" ht="15.95" thickBot="1">
      <c r="A47" s="210"/>
      <c r="B47" s="211"/>
      <c r="C47" s="212"/>
      <c r="D47" s="212"/>
      <c r="E47" s="212"/>
      <c r="F47" s="212"/>
      <c r="G47" s="212"/>
      <c r="H47" s="212"/>
      <c r="I47" s="213"/>
      <c r="J47" s="212"/>
      <c r="K47" s="214"/>
      <c r="L47" s="212"/>
      <c r="M47" s="212"/>
      <c r="N47" s="212"/>
      <c r="O47" s="213"/>
      <c r="P47" s="212"/>
      <c r="Q47" s="215"/>
      <c r="R47" s="216"/>
      <c r="S47" s="217"/>
      <c r="T47" s="217"/>
      <c r="U47" s="217"/>
      <c r="V47" s="218"/>
      <c r="W47" s="210"/>
      <c r="X47" s="210"/>
      <c r="Y47" s="195"/>
      <c r="Z47" s="195"/>
      <c r="AA47" s="195"/>
      <c r="AB47" s="199"/>
    </row>
    <row r="48" spans="1:28" ht="15.95" thickBot="1">
      <c r="A48" s="210"/>
      <c r="B48" s="346" t="s">
        <v>21</v>
      </c>
      <c r="C48" s="347"/>
      <c r="D48" s="2"/>
      <c r="E48" s="2"/>
      <c r="F48" s="2"/>
      <c r="G48" s="4" t="str">
        <f>_xlfn.CONCAT('Additional Info &amp; Definitions'!D16," ","Total")</f>
        <v>Fiscal Year 2024 Total</v>
      </c>
      <c r="H48" s="5">
        <f>SUM(H37:H46)</f>
        <v>0</v>
      </c>
      <c r="I48" s="95">
        <f>SUM(I37:I46)</f>
        <v>0</v>
      </c>
      <c r="J48" s="3"/>
      <c r="K48" s="102"/>
      <c r="L48" s="4" t="str">
        <f>_xlfn.CONCAT('Additional Info &amp; Definitions'!E16," ","Total")</f>
        <v>Fiscal Year 2025 Total</v>
      </c>
      <c r="M48" s="126"/>
      <c r="N48" s="7">
        <f>SUM(N37:N46)</f>
        <v>0</v>
      </c>
      <c r="O48" s="247">
        <f>SUM(O37:O46)</f>
        <v>0</v>
      </c>
      <c r="P48" s="248"/>
      <c r="Q48" s="249"/>
      <c r="R48" s="4" t="str">
        <f>_xlfn.CONCAT('Additional Info &amp; Definitions'!F16," ","Total")</f>
        <v>Fiscal Year 2026 Total</v>
      </c>
      <c r="S48" s="5">
        <f>SUM(S37:S46)</f>
        <v>0</v>
      </c>
      <c r="T48" s="6">
        <f>SUM(T37:T46)</f>
        <v>0</v>
      </c>
      <c r="U48" s="129"/>
      <c r="V48" s="250"/>
      <c r="W48" s="210"/>
      <c r="X48" s="195"/>
      <c r="Y48" s="195"/>
      <c r="Z48" s="195"/>
      <c r="AA48" s="195"/>
      <c r="AB48" s="199"/>
    </row>
    <row r="49" spans="2:31" s="8" customFormat="1" ht="15.95" thickBot="1">
      <c r="B49" s="252"/>
      <c r="C49" s="253"/>
      <c r="D49" s="253"/>
      <c r="E49" s="253"/>
      <c r="F49" s="253"/>
      <c r="G49" s="253"/>
      <c r="H49" s="253"/>
      <c r="I49" s="254"/>
      <c r="J49" s="253"/>
      <c r="K49" s="255"/>
      <c r="L49" s="253"/>
      <c r="M49" s="253"/>
      <c r="N49" s="253"/>
      <c r="O49" s="254"/>
      <c r="P49" s="253"/>
      <c r="Q49" s="256"/>
      <c r="R49" s="257"/>
      <c r="S49" s="258"/>
      <c r="T49" s="258"/>
      <c r="U49" s="258"/>
      <c r="V49" s="259"/>
      <c r="W49" s="210"/>
      <c r="X49" s="210"/>
      <c r="Y49" s="210"/>
      <c r="Z49" s="210"/>
      <c r="AA49" s="210"/>
      <c r="AB49" s="251"/>
      <c r="AC49" s="210"/>
      <c r="AD49" s="210"/>
      <c r="AE49" s="210"/>
    </row>
    <row r="50" spans="2:31" s="8" customFormat="1" ht="15.95" thickBot="1">
      <c r="B50" s="285"/>
      <c r="C50" s="286"/>
      <c r="D50" s="286"/>
      <c r="E50" s="286"/>
      <c r="F50" s="286"/>
      <c r="G50" s="286"/>
      <c r="H50" s="286"/>
      <c r="I50" s="287"/>
      <c r="J50" s="286"/>
      <c r="K50" s="288"/>
      <c r="L50" s="286"/>
      <c r="M50" s="286"/>
      <c r="N50" s="286"/>
      <c r="O50" s="287"/>
      <c r="P50" s="286"/>
      <c r="Q50" s="263"/>
      <c r="R50" s="264"/>
      <c r="S50" s="265"/>
      <c r="T50" s="265"/>
      <c r="U50" s="265"/>
      <c r="V50" s="266"/>
      <c r="W50" s="210"/>
      <c r="X50" s="210"/>
      <c r="Y50" s="210"/>
      <c r="Z50" s="210"/>
      <c r="AA50" s="210"/>
      <c r="AB50" s="251"/>
      <c r="AC50" s="210"/>
      <c r="AD50" s="210"/>
      <c r="AE50" s="210"/>
    </row>
    <row r="51" spans="2:31" ht="20.100000000000001" thickBot="1">
      <c r="B51" s="339" t="s">
        <v>34</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210"/>
      <c r="AD51" s="210"/>
      <c r="AE51" s="81"/>
    </row>
    <row r="52" spans="2:31" ht="15.95" thickBot="1">
      <c r="B52" s="354" t="s">
        <v>35</v>
      </c>
      <c r="C52" s="354" t="s">
        <v>36</v>
      </c>
      <c r="D52" s="336" t="s">
        <v>10</v>
      </c>
      <c r="E52" s="337"/>
      <c r="F52" s="337"/>
      <c r="G52" s="337"/>
      <c r="H52" s="337"/>
      <c r="I52" s="337"/>
      <c r="J52" s="337"/>
      <c r="K52" s="337"/>
      <c r="L52" s="337"/>
      <c r="M52" s="337"/>
      <c r="N52" s="337"/>
      <c r="O52" s="337"/>
      <c r="P52" s="337"/>
      <c r="Q52" s="337"/>
      <c r="R52" s="337"/>
      <c r="S52" s="337"/>
      <c r="T52" s="337"/>
      <c r="U52" s="337"/>
      <c r="V52" s="337"/>
      <c r="W52" s="337"/>
      <c r="X52" s="337"/>
      <c r="Y52" s="337"/>
      <c r="Z52" s="337"/>
      <c r="AA52" s="338"/>
      <c r="AB52" s="344" t="s">
        <v>11</v>
      </c>
      <c r="AC52" s="210"/>
      <c r="AD52" s="81"/>
      <c r="AE52" s="195"/>
    </row>
    <row r="53" spans="2:31" ht="15.95" thickBot="1">
      <c r="B53" s="355"/>
      <c r="C53" s="355"/>
      <c r="D53" s="359" t="str">
        <f>'Additional Info &amp; Definitions'!$D$16</f>
        <v>Fiscal Year 2024</v>
      </c>
      <c r="E53" s="360"/>
      <c r="F53" s="360"/>
      <c r="G53" s="360"/>
      <c r="H53" s="360"/>
      <c r="I53" s="360"/>
      <c r="J53" s="360"/>
      <c r="K53" s="361"/>
      <c r="L53" s="356" t="str">
        <f>'Additional Info &amp; Definitions'!$E$16</f>
        <v>Fiscal Year 2025</v>
      </c>
      <c r="M53" s="357"/>
      <c r="N53" s="357"/>
      <c r="O53" s="357"/>
      <c r="P53" s="357"/>
      <c r="Q53" s="357"/>
      <c r="R53" s="357"/>
      <c r="S53" s="358"/>
      <c r="T53" s="356" t="str">
        <f>'Additional Info &amp; Definitions'!$F$16</f>
        <v>Fiscal Year 2026</v>
      </c>
      <c r="U53" s="357"/>
      <c r="V53" s="357"/>
      <c r="W53" s="357"/>
      <c r="X53" s="357"/>
      <c r="Y53" s="357"/>
      <c r="Z53" s="357"/>
      <c r="AA53" s="358"/>
      <c r="AB53" s="345"/>
      <c r="AC53" s="210"/>
      <c r="AD53" s="81"/>
      <c r="AE53" s="195"/>
    </row>
    <row r="54" spans="2:31" ht="17.100000000000001" thickBot="1">
      <c r="B54" s="350"/>
      <c r="C54" s="351"/>
      <c r="D54" s="122" t="s">
        <v>37</v>
      </c>
      <c r="E54" s="123" t="s">
        <v>38</v>
      </c>
      <c r="F54" s="123" t="s">
        <v>13</v>
      </c>
      <c r="G54" s="123" t="s">
        <v>39</v>
      </c>
      <c r="H54" s="123" t="s">
        <v>40</v>
      </c>
      <c r="I54" s="124" t="s">
        <v>41</v>
      </c>
      <c r="J54" s="123" t="s">
        <v>42</v>
      </c>
      <c r="K54" s="125" t="s">
        <v>16</v>
      </c>
      <c r="L54" s="122" t="s">
        <v>37</v>
      </c>
      <c r="M54" s="123" t="s">
        <v>38</v>
      </c>
      <c r="N54" s="123" t="s">
        <v>13</v>
      </c>
      <c r="O54" s="123" t="s">
        <v>39</v>
      </c>
      <c r="P54" s="123" t="s">
        <v>40</v>
      </c>
      <c r="Q54" s="124" t="s">
        <v>41</v>
      </c>
      <c r="R54" s="123" t="s">
        <v>42</v>
      </c>
      <c r="S54" s="125" t="s">
        <v>16</v>
      </c>
      <c r="T54" s="122" t="s">
        <v>37</v>
      </c>
      <c r="U54" s="123" t="s">
        <v>38</v>
      </c>
      <c r="V54" s="169" t="s">
        <v>13</v>
      </c>
      <c r="W54" s="123" t="s">
        <v>39</v>
      </c>
      <c r="X54" s="123" t="s">
        <v>40</v>
      </c>
      <c r="Y54" s="124" t="s">
        <v>41</v>
      </c>
      <c r="Z54" s="123" t="s">
        <v>42</v>
      </c>
      <c r="AA54" s="125" t="s">
        <v>16</v>
      </c>
      <c r="AB54" s="219"/>
      <c r="AC54" s="210"/>
      <c r="AD54" s="88" t="s">
        <v>13</v>
      </c>
      <c r="AE54" s="89" t="s">
        <v>39</v>
      </c>
    </row>
    <row r="55" spans="2:31">
      <c r="B55" s="220" t="s">
        <v>43</v>
      </c>
      <c r="C55" s="293"/>
      <c r="D55" s="267"/>
      <c r="E55" s="294">
        <f t="shared" ref="E55:E58" si="6">D55/1600</f>
        <v>0</v>
      </c>
      <c r="F55" s="233"/>
      <c r="G55" s="295"/>
      <c r="H55" s="296" t="str">
        <f t="shared" ref="H55" si="7">IF(G55="Full Fiscal Year", 52, IF(G55="Fall Only Fiscal", 26, IF(G55="Spring Only Fiscal", 26, IF(G55="Full Academic Year", 40, IF(G55="Fall Only Semester", 20, IF(G55="Spring Only Semester", 20,"0"))))))</f>
        <v>0</v>
      </c>
      <c r="I55" s="294" t="str">
        <f>IF(AND(G55="Full Fiscal Year",F55&lt;20), 'Additional Info &amp; Definitions'!$D$23*2*0.5, IF(OR(G55="Full Fiscal Year",F55&gt;20), 'Additional Info &amp; Definitions'!$D$23*2, IF(AND(G55="Fall Only Fiscal",F55&lt;20), 'Additional Info &amp; Definitions'!$D$23*1*0.5, IF(OR(G55="Fall Only Fiscal",F55&gt;20), 'Additional Info &amp; Definitions'!$D$23*1, IF(AND(G55="Spring Only Fiscal",F55&lt;20), 'Additional Info &amp; Definitions'!$D$23*1*0.5, IF(OR(G55="Spring Only Fiscal",F55&gt;20), 'Additional Info &amp; Definitions'!$D$23*1, IF(AND(G55="Full Academic Year",F55&lt;20), 'Additional Info &amp; Definitions'!$D$23*2*0.5, IF(OR(G55="Full Academic Year",F55&gt;20), 'Additional Info &amp; Definitions'!$D$23*2,  IF(AND(G55="Fall Only Semester",F55&lt;20), 'Additional Info &amp; Definitions'!$D$23*1*0.5, IF(OR(G55="Fall Only Semester",F55&gt;20), 'Additional Info &amp; Definitions'!$D$23*1, IF(AND(G55="Spring Only Semester",F55&lt;20), 'Additional Info &amp; Definitions'!$D$23*1*0.5, IF(OR(G55="Spring Only Semester",F55&gt;20), 'Additional Info &amp; Definitions'!$D$23*1," "))))))))))))</f>
        <v xml:space="preserve"> </v>
      </c>
      <c r="J55" s="225">
        <f>E55*F55*H55</f>
        <v>0</v>
      </c>
      <c r="K55" s="228">
        <f>J55*'Additional Info &amp; Definitions'!$D$20</f>
        <v>0</v>
      </c>
      <c r="L55" s="267"/>
      <c r="M55" s="294">
        <f t="shared" ref="M55:M58" si="8">L55/1600</f>
        <v>0</v>
      </c>
      <c r="N55" s="233"/>
      <c r="O55" s="295"/>
      <c r="P55" s="296" t="str">
        <f t="shared" ref="P55:P58" si="9">IF(O55="Full Fiscal Year", 52, IF(O55="Fall Only Fiscal", 26, IF(O55="Spring Only Fiscal", 26, IF(O55="Full Academic Year", 40, IF(O55="Fall Only Semester", 20, IF(O55="Spring Only Semester", 20,"0"))))))</f>
        <v>0</v>
      </c>
      <c r="Q55" s="294" t="str">
        <f>IF(AND(O55="Full Fiscal Year",N55&lt;20), 'Additional Info &amp; Definitions'!$E$23*2*0.5, IF(OR(O55="Full Fiscal Year",N55&gt;20), 'Additional Info &amp; Definitions'!$E$23*2, IF(AND(O55="Fall Only Fiscal",N55&lt;20), 'Additional Info &amp; Definitions'!$E$23*1*0.5, IF(OR(O55="Fall Only Fiscal",N55&gt;20), 'Additional Info &amp; Definitions'!$E$23*1, IF(AND(O55="Spring Only Fiscal",N55&lt;20), 'Additional Info &amp; Definitions'!$E$23*1*0.5, IF(OR(O55="Spring Only Fiscal",N55&gt;20), 'Additional Info &amp; Definitions'!$E$23*1, IF(AND(O55="Full Academic Year",N55&lt;20), 'Additional Info &amp; Definitions'!$E$23*2*0.5, IF(OR(O55="Full Academic Year",N55&gt;20), 'Additional Info &amp; Definitions'!$E$23*2,  IF(AND(O55="Fall Only Semester",N55&lt;20), 'Additional Info &amp; Definitions'!$E$23*1*0.5, IF(OR(O55="Fall Only Semester",N55&gt;20), 'Additional Info &amp; Definitions'!$E$23*1, IF(AND(O55="Spring Only Semester",N55&lt;20), 'Additional Info &amp; Definitions'!$E$23*1*0.5, IF(OR(O55="Spring Only Semester",N55&gt;20), 'Additional Info &amp; Definitions'!$E$23*1," "))))))))))))</f>
        <v xml:space="preserve"> </v>
      </c>
      <c r="R55" s="225">
        <f>M55*N55*P55</f>
        <v>0</v>
      </c>
      <c r="S55" s="228">
        <f>R55*'Additional Info &amp; Definitions'!$E$20</f>
        <v>0</v>
      </c>
      <c r="T55" s="267"/>
      <c r="U55" s="294">
        <f t="shared" ref="U55:U58" si="10">T55/1600</f>
        <v>0</v>
      </c>
      <c r="V55" s="297"/>
      <c r="W55" s="295"/>
      <c r="X55" s="296" t="str">
        <f t="shared" ref="X55:X58" si="11">IF(W55="Full Fiscal Year", 52, IF(W55="Fall Only Fiscal", 26, IF(W55="Spring Only Fiscal", 26, IF(W55="Full Academic Year", 40, IF(W55="Fall Only Semester", 20, IF(W55="Spring Only Semester", 20,"0"))))))</f>
        <v>0</v>
      </c>
      <c r="Y55" s="294" t="str">
        <f>IF(AND(W55="Full Fiscal Year",V55&lt;20), 'Additional Info &amp; Definitions'!$F$23*2*0.5, IF(OR(W55="Full Fiscal Year",V55&gt;20), 'Additional Info &amp; Definitions'!$F23*2, IF(AND(W55="Fall Only Fiscal",V55&lt;20), 'Additional Info &amp; Definitions'!$F$23*1*0.5, IF(OR(W55="Fall Only Fiscal",V55&gt;20), 'Additional Info &amp; Definitions'!$F$23*1, IF(AND(W55="Spring Only Fiscal",V55&lt;20), 'Additional Info &amp; Definitions'!$F$23*1*0.5, IF(OR(W55="Spring Only Fiscal",V55&gt;20), 'Additional Info &amp; Definitions'!$F$23*1, IF(AND(W55="Full Academic Year",V55&lt;20), 'Additional Info &amp; Definitions'!$F$23*2*0.5, IF(OR(W55="Full Academic Year",V55&gt;20), 'Additional Info &amp; Definitions'!$F$23*2,  IF(AND(W55="Fall Only Semester",V55&lt;20), 'Additional Info &amp; Definitions'!$F$23*1*0.5, IF(OR(W55="Fall Only Semester",V55&gt;20), 'Additional Info &amp; Definitions'!$F$23*1, IF(AND(W55="Spring Only Semester",V55&lt;20), 'Additional Info &amp; Definitions'!$F$23*1*0.5, IF(OR(W55="Spring Only Semester",V55&gt;20), 'Additional Info &amp; Definitions'!$F$23*1," "))))))))))))</f>
        <v xml:space="preserve"> </v>
      </c>
      <c r="Z55" s="225">
        <f>U55*V55*X55</f>
        <v>0</v>
      </c>
      <c r="AA55" s="228">
        <f>Z55*'Additional Info &amp; Definitions'!$F$20</f>
        <v>0</v>
      </c>
      <c r="AB55" s="230"/>
      <c r="AC55" s="210"/>
      <c r="AD55" s="80">
        <v>10</v>
      </c>
      <c r="AE55" s="80" t="s">
        <v>44</v>
      </c>
    </row>
    <row r="56" spans="2:31">
      <c r="B56" s="231" t="s">
        <v>45</v>
      </c>
      <c r="C56" s="298"/>
      <c r="D56" s="267"/>
      <c r="E56" s="294">
        <f t="shared" si="6"/>
        <v>0</v>
      </c>
      <c r="F56" s="233"/>
      <c r="G56" s="295"/>
      <c r="H56" s="296" t="str">
        <f t="shared" ref="H56:H58" si="12">IF(G56="Full Fiscal Year", 52, IF(G56="Fall Only Fiscal", 26, IF(G56="Spring Only Fiscal", 26, IF(G56="Full Academic Year", 40, IF(G56="Fall Only Semester", 20, IF(G56="Spring Only Semester", 20,"0"))))))</f>
        <v>0</v>
      </c>
      <c r="I56" s="294"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225">
        <f t="shared" ref="J56:J58" si="13">E56*F56*H56</f>
        <v>0</v>
      </c>
      <c r="K56" s="228">
        <f>J56*'Additional Info &amp; Definitions'!$D$20</f>
        <v>0</v>
      </c>
      <c r="L56" s="267"/>
      <c r="M56" s="294">
        <f t="shared" si="8"/>
        <v>0</v>
      </c>
      <c r="N56" s="233"/>
      <c r="O56" s="295"/>
      <c r="P56" s="296" t="str">
        <f t="shared" si="9"/>
        <v>0</v>
      </c>
      <c r="Q56" s="294"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225">
        <f t="shared" ref="R56:R58" si="14">M56*N56*P56</f>
        <v>0</v>
      </c>
      <c r="S56" s="228">
        <f>R56*'Additional Info &amp; Definitions'!$E$20</f>
        <v>0</v>
      </c>
      <c r="T56" s="267"/>
      <c r="U56" s="294">
        <f t="shared" si="10"/>
        <v>0</v>
      </c>
      <c r="V56" s="297"/>
      <c r="W56" s="295"/>
      <c r="X56" s="296" t="str">
        <f t="shared" si="11"/>
        <v>0</v>
      </c>
      <c r="Y56" s="294" t="str">
        <f>IF(AND(W56="Full Fiscal Year",V56&lt;20), 'Additional Info &amp; Definitions'!$E$23*2*0.5, IF(OR(W56="Full Fiscal Year",V56&gt;20), 'Additional Info &amp; Definitions'!$E$23*2, IF(AND(W56="Fall Only Fiscal",V56&lt;20), 'Additional Info &amp; Definitions'!$E$23*1*0.5, IF(OR(W56="Fall Only Fiscal",V56&gt;20), 'Additional Info &amp; Definitions'!$E$23*1, IF(AND(W56="Spring Only Fiscal",V56&lt;20), 'Additional Info &amp; Definitions'!$E$23*1*0.5, IF(OR(W56="Spring Only Fiscal",V56&gt;20), 'Additional Info &amp; Definitions'!$E$23*1, IF(AND(W56="Full Academic Year",V56&lt;20), 'Additional Info &amp; Definitions'!$E$23*2*0.5, IF(OR(W56="Full Academic Year",V56&gt;20), 'Additional Info &amp; Definitions'!$E$23*2,  IF(AND(W56="Fall Only Semester",V56&lt;20), 'Additional Info &amp; Definitions'!$E$23*1*0.5, IF(OR(W56="Fall Only Semester",V56&gt;20), 'Additional Info &amp; Definitions'!$E$23*1, IF(AND(W56="Spring Only Semester",V56&lt;20), 'Additional Info &amp; Definitions'!$E$23*1*0.5, IF(OR(W56="Spring Only Semester",V56&gt;20), 'Additional Info &amp; Definitions'!$E$23*1," "))))))))))))</f>
        <v xml:space="preserve"> </v>
      </c>
      <c r="Z56" s="225">
        <f t="shared" ref="Z56:Z58" si="15">U56*V56*X56</f>
        <v>0</v>
      </c>
      <c r="AA56" s="228">
        <f>Z56*'Additional Info &amp; Definitions'!$F$20</f>
        <v>0</v>
      </c>
      <c r="AB56" s="230"/>
      <c r="AC56" s="210"/>
      <c r="AD56" s="80">
        <v>13.2</v>
      </c>
      <c r="AE56" s="80" t="s">
        <v>46</v>
      </c>
    </row>
    <row r="57" spans="2:31">
      <c r="B57" s="231" t="s">
        <v>47</v>
      </c>
      <c r="C57" s="298"/>
      <c r="D57" s="267"/>
      <c r="E57" s="294">
        <f t="shared" si="6"/>
        <v>0</v>
      </c>
      <c r="F57" s="233"/>
      <c r="G57" s="295"/>
      <c r="H57" s="296" t="str">
        <f t="shared" si="12"/>
        <v>0</v>
      </c>
      <c r="I57" s="294"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225">
        <f t="shared" si="13"/>
        <v>0</v>
      </c>
      <c r="K57" s="228">
        <f>J57*'Additional Info &amp; Definitions'!$D$20</f>
        <v>0</v>
      </c>
      <c r="L57" s="267"/>
      <c r="M57" s="294">
        <f t="shared" si="8"/>
        <v>0</v>
      </c>
      <c r="N57" s="233"/>
      <c r="O57" s="295"/>
      <c r="P57" s="296" t="str">
        <f t="shared" si="9"/>
        <v>0</v>
      </c>
      <c r="Q57" s="294"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225">
        <f t="shared" si="14"/>
        <v>0</v>
      </c>
      <c r="S57" s="228">
        <f>R57*'Additional Info &amp; Definitions'!$E$20</f>
        <v>0</v>
      </c>
      <c r="T57" s="267"/>
      <c r="U57" s="294">
        <f t="shared" si="10"/>
        <v>0</v>
      </c>
      <c r="V57" s="297"/>
      <c r="W57" s="295"/>
      <c r="X57" s="296" t="str">
        <f t="shared" si="11"/>
        <v>0</v>
      </c>
      <c r="Y57" s="294"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225">
        <f t="shared" si="15"/>
        <v>0</v>
      </c>
      <c r="AA57" s="228">
        <f>Z57*'Additional Info &amp; Definitions'!$F$20</f>
        <v>0</v>
      </c>
      <c r="AB57" s="230"/>
      <c r="AC57" s="210"/>
      <c r="AD57" s="80">
        <v>20</v>
      </c>
      <c r="AE57" s="80" t="s">
        <v>48</v>
      </c>
    </row>
    <row r="58" spans="2:31" ht="15.95" thickBot="1">
      <c r="B58" s="235" t="s">
        <v>49</v>
      </c>
      <c r="C58" s="299"/>
      <c r="D58" s="300"/>
      <c r="E58" s="301">
        <f t="shared" si="6"/>
        <v>0</v>
      </c>
      <c r="F58" s="239"/>
      <c r="G58" s="302"/>
      <c r="H58" s="303" t="str">
        <f t="shared" si="12"/>
        <v>0</v>
      </c>
      <c r="I58" s="301"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240">
        <f t="shared" si="13"/>
        <v>0</v>
      </c>
      <c r="K58" s="304">
        <f>J58*'Additional Info &amp; Definitions'!$D$20</f>
        <v>0</v>
      </c>
      <c r="L58" s="267"/>
      <c r="M58" s="301">
        <f t="shared" si="8"/>
        <v>0</v>
      </c>
      <c r="N58" s="239"/>
      <c r="O58" s="302"/>
      <c r="P58" s="303" t="str">
        <f t="shared" si="9"/>
        <v>0</v>
      </c>
      <c r="Q58" s="301"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240">
        <f t="shared" si="14"/>
        <v>0</v>
      </c>
      <c r="S58" s="304">
        <f>R58*'Additional Info &amp; Definitions'!$E$20</f>
        <v>0</v>
      </c>
      <c r="T58" s="267"/>
      <c r="U58" s="301">
        <f t="shared" si="10"/>
        <v>0</v>
      </c>
      <c r="V58" s="305"/>
      <c r="W58" s="302"/>
      <c r="X58" s="303" t="str">
        <f t="shared" si="11"/>
        <v>0</v>
      </c>
      <c r="Y58" s="301"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240">
        <f t="shared" si="15"/>
        <v>0</v>
      </c>
      <c r="AA58" s="304">
        <f>Z58*'Additional Info &amp; Definitions'!$F$20</f>
        <v>0</v>
      </c>
      <c r="AB58" s="244"/>
      <c r="AC58" s="210"/>
      <c r="AD58" s="80">
        <v>26.4</v>
      </c>
      <c r="AE58" s="80" t="s">
        <v>50</v>
      </c>
    </row>
    <row r="59" spans="2:31" ht="15.95" thickBot="1">
      <c r="B59" s="211"/>
      <c r="C59" s="212"/>
      <c r="D59" s="245"/>
      <c r="E59" s="245"/>
      <c r="F59" s="245"/>
      <c r="G59" s="245"/>
      <c r="H59" s="245"/>
      <c r="I59" s="246"/>
      <c r="J59" s="245"/>
      <c r="K59" s="306"/>
      <c r="L59" s="212"/>
      <c r="M59" s="212"/>
      <c r="N59" s="212"/>
      <c r="O59" s="213"/>
      <c r="P59" s="212"/>
      <c r="Q59" s="212"/>
      <c r="R59" s="212"/>
      <c r="S59" s="307"/>
      <c r="T59" s="307"/>
      <c r="U59" s="307"/>
      <c r="V59" s="308"/>
      <c r="W59" s="212"/>
      <c r="X59" s="212"/>
      <c r="Y59" s="212"/>
      <c r="Z59" s="212"/>
      <c r="AA59" s="212"/>
      <c r="AB59" s="218"/>
      <c r="AC59" s="210"/>
      <c r="AD59" s="80"/>
      <c r="AE59" s="80" t="s">
        <v>51</v>
      </c>
    </row>
    <row r="60" spans="2:31" ht="15.95" thickBot="1">
      <c r="B60" s="352" t="s">
        <v>52</v>
      </c>
      <c r="C60" s="353"/>
      <c r="D60" s="2"/>
      <c r="E60" s="2"/>
      <c r="F60" s="2"/>
      <c r="G60" s="201"/>
      <c r="H60" s="4" t="str">
        <f>_xlfn.CONCAT('Additional Info &amp; Definitions'!D16," ","Total")</f>
        <v>Fiscal Year 2024 Total</v>
      </c>
      <c r="I60" s="97">
        <f>SUM(I55:I58)</f>
        <v>0</v>
      </c>
      <c r="J60" s="5">
        <f>SUM(J55:J58)</f>
        <v>0</v>
      </c>
      <c r="K60" s="103">
        <f>SUM(K55:K58)</f>
        <v>0</v>
      </c>
      <c r="L60" s="2"/>
      <c r="M60" s="2"/>
      <c r="N60" s="2"/>
      <c r="O60" s="202"/>
      <c r="P60" s="4" t="str">
        <f>_xlfn.CONCAT('Additional Info &amp; Definitions'!E16," ","Total")</f>
        <v>Fiscal Year 2025 Total</v>
      </c>
      <c r="Q60" s="5">
        <f>SUM(Q55:Q58)</f>
        <v>0</v>
      </c>
      <c r="R60" s="5">
        <f>SUM(R55:R58)</f>
        <v>0</v>
      </c>
      <c r="S60" s="6">
        <f>SUM(S55:S58)</f>
        <v>0</v>
      </c>
      <c r="T60" s="100"/>
      <c r="U60" s="100"/>
      <c r="V60" s="170"/>
      <c r="W60" s="201"/>
      <c r="X60" s="4" t="str">
        <f>_xlfn.CONCAT('Additional Info &amp; Definitions'!F16," ","Total")</f>
        <v>Fiscal Year 2026 Total</v>
      </c>
      <c r="Y60" s="5">
        <f>SUM(Y55:Y58)</f>
        <v>0</v>
      </c>
      <c r="Z60" s="5">
        <f>SUM(Z55:Z58)</f>
        <v>0</v>
      </c>
      <c r="AA60" s="6">
        <f>SUM(AA55:AA58)</f>
        <v>0</v>
      </c>
      <c r="AB60" s="250"/>
      <c r="AC60" s="210"/>
      <c r="AD60" s="80"/>
      <c r="AE60" s="80" t="s">
        <v>53</v>
      </c>
    </row>
    <row r="61" spans="2:31" ht="15.95" thickBot="1">
      <c r="B61" s="252"/>
      <c r="C61" s="253"/>
      <c r="D61" s="253"/>
      <c r="E61" s="253"/>
      <c r="F61" s="253"/>
      <c r="G61" s="253"/>
      <c r="H61" s="253"/>
      <c r="I61" s="254"/>
      <c r="J61" s="253"/>
      <c r="K61" s="255"/>
      <c r="L61" s="253"/>
      <c r="M61" s="253"/>
      <c r="N61" s="253"/>
      <c r="O61" s="254"/>
      <c r="P61" s="253"/>
      <c r="Q61" s="253"/>
      <c r="R61" s="253"/>
      <c r="S61" s="309"/>
      <c r="T61" s="309"/>
      <c r="U61" s="309"/>
      <c r="V61" s="310"/>
      <c r="W61" s="253"/>
      <c r="X61" s="253"/>
      <c r="Y61" s="253"/>
      <c r="Z61" s="253"/>
      <c r="AA61" s="253"/>
      <c r="AB61" s="259"/>
      <c r="AC61" s="195"/>
      <c r="AD61" s="80"/>
      <c r="AE61" s="80"/>
    </row>
    <row r="62" spans="2:31">
      <c r="B62" s="311"/>
      <c r="C62" s="311"/>
      <c r="D62" s="311"/>
      <c r="E62" s="311"/>
      <c r="F62" s="311"/>
      <c r="G62" s="311"/>
      <c r="H62" s="311"/>
      <c r="I62" s="312"/>
      <c r="J62" s="311"/>
      <c r="K62" s="313"/>
      <c r="L62" s="311"/>
      <c r="M62" s="311"/>
      <c r="N62" s="311"/>
      <c r="O62" s="312"/>
      <c r="P62" s="311"/>
      <c r="Q62" s="314"/>
      <c r="R62" s="210"/>
      <c r="S62" s="315"/>
      <c r="T62" s="315"/>
      <c r="U62" s="315"/>
      <c r="V62" s="251"/>
      <c r="W62" s="210"/>
      <c r="X62" s="210"/>
      <c r="Y62" s="210"/>
      <c r="Z62" s="210"/>
      <c r="AA62" s="210"/>
      <c r="AB62" s="251"/>
      <c r="AC62" s="195"/>
      <c r="AD62" s="195"/>
      <c r="AE62" s="195"/>
    </row>
    <row r="63" spans="2:31">
      <c r="B63" s="195"/>
      <c r="C63" s="195"/>
      <c r="D63" s="195"/>
      <c r="E63" s="195"/>
      <c r="F63" s="195"/>
      <c r="G63" s="195"/>
      <c r="H63" s="195"/>
      <c r="I63" s="196"/>
      <c r="J63" s="195"/>
      <c r="K63" s="197"/>
      <c r="L63" s="195"/>
      <c r="M63" s="195"/>
      <c r="N63" s="195"/>
      <c r="O63" s="196"/>
      <c r="P63" s="195"/>
      <c r="Q63" s="195"/>
      <c r="R63" s="195"/>
      <c r="S63" s="198"/>
      <c r="T63" s="198"/>
      <c r="U63" s="198"/>
      <c r="V63" s="199"/>
      <c r="W63" s="195"/>
      <c r="X63" s="195"/>
      <c r="Y63" s="195"/>
      <c r="Z63" s="195"/>
      <c r="AA63" s="199"/>
      <c r="AB63" s="195"/>
      <c r="AC63" s="195"/>
      <c r="AD63" s="195"/>
      <c r="AE63" s="195"/>
    </row>
    <row r="64" spans="2:31">
      <c r="B64" s="195"/>
      <c r="C64" s="195"/>
      <c r="D64" s="195"/>
      <c r="E64" s="195"/>
      <c r="F64" s="195"/>
      <c r="G64" s="195"/>
      <c r="H64" s="195"/>
      <c r="I64" s="131"/>
      <c r="J64" s="131"/>
      <c r="K64" s="81"/>
      <c r="L64" s="195"/>
      <c r="M64" s="195"/>
      <c r="N64" s="195"/>
      <c r="O64" s="196"/>
      <c r="P64" s="195"/>
      <c r="Q64" s="195"/>
      <c r="R64" s="195"/>
      <c r="S64" s="198"/>
      <c r="T64" s="198"/>
      <c r="U64" s="198"/>
      <c r="V64" s="199"/>
      <c r="W64" s="195"/>
      <c r="X64" s="195"/>
      <c r="Y64" s="195"/>
      <c r="Z64" s="195"/>
      <c r="AA64" s="195"/>
      <c r="AB64" s="199"/>
      <c r="AC64" s="195"/>
      <c r="AD64" s="195"/>
      <c r="AE64" s="195"/>
    </row>
    <row r="65" spans="4:11">
      <c r="D65" s="195"/>
      <c r="E65" s="195"/>
      <c r="F65" s="195"/>
      <c r="G65" s="195"/>
      <c r="H65" s="195"/>
      <c r="I65" s="81"/>
      <c r="J65" s="81"/>
      <c r="K65" s="81"/>
    </row>
    <row r="66" spans="4:11">
      <c r="D66" s="195"/>
      <c r="E66" s="195"/>
      <c r="F66" s="195"/>
      <c r="G66" s="195"/>
      <c r="H66" s="195"/>
      <c r="I66" s="81"/>
      <c r="J66" s="81"/>
      <c r="K66" s="81"/>
    </row>
    <row r="67" spans="4:11">
      <c r="D67" s="195"/>
      <c r="E67" s="195"/>
      <c r="F67" s="195"/>
      <c r="G67" s="195"/>
      <c r="H67" s="195"/>
      <c r="I67" s="81"/>
      <c r="J67" s="81"/>
      <c r="K67" s="81"/>
    </row>
    <row r="68" spans="4:11">
      <c r="D68" s="195"/>
      <c r="E68" s="195"/>
      <c r="F68" s="195"/>
      <c r="G68" s="195"/>
      <c r="H68" s="195"/>
      <c r="I68" s="81"/>
      <c r="J68" s="81"/>
      <c r="K68" s="81"/>
    </row>
    <row r="69" spans="4:11">
      <c r="D69" s="195"/>
      <c r="E69" s="195"/>
      <c r="F69" s="195"/>
      <c r="G69" s="195"/>
      <c r="H69" s="195"/>
      <c r="I69" s="81"/>
      <c r="J69" s="81"/>
      <c r="K69" s="81"/>
    </row>
    <row r="70" spans="4:11">
      <c r="D70" s="195"/>
      <c r="E70" s="195"/>
      <c r="F70" s="195"/>
      <c r="G70" s="195"/>
      <c r="H70" s="195"/>
      <c r="I70" s="81"/>
      <c r="J70" s="81"/>
      <c r="K70" s="81"/>
    </row>
    <row r="72" spans="4:11">
      <c r="D72" s="195"/>
      <c r="E72" s="195"/>
      <c r="F72" s="195"/>
      <c r="G72" s="195"/>
      <c r="H72" s="195"/>
      <c r="I72" s="196"/>
      <c r="J72" s="195"/>
      <c r="K72" s="197"/>
    </row>
  </sheetData>
  <sheetProtection algorithmName="SHA-512" hashValue="ne69fEM/l+QCqEtJOHWbrv7/mzNH1FFoLFagh+P/gPpFk+ldaQeAa+ysbM12UzxllJuuJOQjcFkAE2U9sUyXUQ==" saltValue="X9xWG8pm8gyKU7oYl+qarg==" spinCount="100000" sheet="1" objects="1" scenarios="1"/>
  <protectedRanges>
    <protectedRange sqref="C55:D58 F55:G58 N55:O58 V55:W58 AB55:AB58 L55:L58 T55:T58" name="Graduate Assistants"/>
    <protectedRange sqref="V37:V46 C37:G46 J37:L46 P37:R46" name="Student Employees"/>
    <protectedRange sqref="C25:G28 V25:V28 J25:L28 P25:R28" name="Ancillary Employees"/>
    <protectedRange sqref="C13:G16 J13:M16 P13:R16 V13:V16" name="Full Benefit Employees"/>
  </protectedRanges>
  <mergeCells count="45">
    <mergeCell ref="B2:O2"/>
    <mergeCell ref="P11:T11"/>
    <mergeCell ref="B12:C12"/>
    <mergeCell ref="B18:C18"/>
    <mergeCell ref="B9:V9"/>
    <mergeCell ref="B4:O4"/>
    <mergeCell ref="B6:O6"/>
    <mergeCell ref="B7:O7"/>
    <mergeCell ref="B5:O5"/>
    <mergeCell ref="B10:B11"/>
    <mergeCell ref="C10:C11"/>
    <mergeCell ref="D10:T10"/>
    <mergeCell ref="V10:V11"/>
    <mergeCell ref="D11:I11"/>
    <mergeCell ref="J11:O11"/>
    <mergeCell ref="B54:C54"/>
    <mergeCell ref="B60:C60"/>
    <mergeCell ref="B36:C36"/>
    <mergeCell ref="B48:C48"/>
    <mergeCell ref="B52:B53"/>
    <mergeCell ref="C52:C53"/>
    <mergeCell ref="B51:AB51"/>
    <mergeCell ref="AB52:AB53"/>
    <mergeCell ref="L53:S53"/>
    <mergeCell ref="T53:AA53"/>
    <mergeCell ref="D53:K53"/>
    <mergeCell ref="D52:AA52"/>
    <mergeCell ref="B21:V21"/>
    <mergeCell ref="B22:B23"/>
    <mergeCell ref="C22:C23"/>
    <mergeCell ref="B24:C24"/>
    <mergeCell ref="V22:V23"/>
    <mergeCell ref="D23:I23"/>
    <mergeCell ref="J23:O23"/>
    <mergeCell ref="P23:T23"/>
    <mergeCell ref="J35:O35"/>
    <mergeCell ref="P35:T35"/>
    <mergeCell ref="D22:T22"/>
    <mergeCell ref="B33:V33"/>
    <mergeCell ref="B34:B35"/>
    <mergeCell ref="C34:C35"/>
    <mergeCell ref="D34:T34"/>
    <mergeCell ref="V34:V35"/>
    <mergeCell ref="D35:I35"/>
    <mergeCell ref="B30:C30"/>
  </mergeCells>
  <phoneticPr fontId="7" type="noConversion"/>
  <dataValidations xWindow="502" yWindow="741" count="15">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3:E16 J13:J16 P13:P16"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5:G58 W55:W58 O55:O58" xr:uid="{D6642A36-12A2-4100-8A8E-9D529E69FC2A}">
      <formula1>$AE$55:$AE$60</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5:F58 V55:V58 N55:N58" xr:uid="{7CD9301C-C72D-4965-86D4-F5D59E1797CA}">
      <formula1>$AD$55:$AD$58</formula1>
    </dataValidation>
    <dataValidation type="custom" allowBlank="1" showInputMessage="1" showErrorMessage="1" errorTitle="Invalid Entry!" error="Hourly rate must be greater than $14.25 per hour. " promptTitle="Minimum Rate Requirement" prompt="Minimum wage for staff members is $14.25 per hour from January 1, 2023 to December 31, 2023. Minimum wage is expected to rise to $14.75 per hour on January 1, 2024 and $15.50 per hour on January 1, 2025." sqref="E37:E46 E25:E28 D26:D28 D25" xr:uid="{758B6C3D-E13F-43C0-A3B5-258B4C7D41FF}">
      <formula1>D25&gt;14.24</formula1>
    </dataValidation>
    <dataValidation allowBlank="1" showInputMessage="1" showErrorMessage="1" promptTitle="Additional Information" prompt="More information on Full Benefit Employees can be found in the Additional Info &amp; Definitions sheet. " sqref="B9:V9" xr:uid="{CDDFCAC3-60F6-4EB3-B716-670F000765A9}"/>
    <dataValidation allowBlank="1" showInputMessage="1" showErrorMessage="1" promptTitle="Additional Information" prompt="More information on Ancillary Employees can be found in the Additional Info &amp; Definitions sheet. " sqref="B21:V21" xr:uid="{D430EAA1-616C-4D71-A5D7-01DAD3AE7EA8}"/>
    <dataValidation allowBlank="1" showInputMessage="1" showErrorMessage="1" promptTitle="Additional Information" prompt="More information on Graduate Assistants can be found in the Additional Info &amp; Definitions sheet. " sqref="B51" xr:uid="{F49EFF47-2B82-4B60-BA76-69A780C48ED2}"/>
    <dataValidation type="custom" allowBlank="1" showInputMessage="1" showErrorMessage="1" errorTitle="Invalid Entry!" error="Stipend rate must an annualized rate and be greater than $43,500. " promptTitle="Minimum Rate Requirement" prompt="The Provost has mandated that all graduate assistantships meet a minimum annuallized rate of $43,500 for FY 2024. Please input the annualized stipend rate, not an hourly rate. " sqref="D55:D58" xr:uid="{9D24B8F0-F7E3-4BB3-85EA-A9D67585C11E}">
      <formula1>D55&gt;43499</formula1>
    </dataValidation>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Minimum wage is expected to rise to $14.25 per hour on January 1, 2024 and $15.00 per hour on January 1, 2025." sqref="D38:D46 D37" xr:uid="{B8E6DCE7-A9C3-4A72-9942-08F9C98CAD39}">
      <formula1>D37&gt;13.84</formula1>
    </dataValidation>
    <dataValidation type="custom" allowBlank="1" showInputMessage="1" showErrorMessage="1" errorTitle="Invalid Entry!" error="Stipend rate must an annualized rate and be greater than $45,000. " promptTitle="Minimum Rate Requirement" prompt="Stipends for graduate assistantships in FY 2025 have not been determined. For planning purposes, please use a minimum annuallized rate of $45,000 for FY 2025. Please input the annualized stipend rate, not an hourly rate. " sqref="L55:L58" xr:uid="{9B6E4149-F3A5-4C51-A6A5-75099701D52E}">
      <formula1>L55&gt;44999</formula1>
    </dataValidation>
    <dataValidation type="custom" allowBlank="1" showInputMessage="1" showErrorMessage="1" errorTitle="Invalid Entry!" error="Stipend rate must an annualized rate and be greater than $47,500. " promptTitle="Minimum Rate Requirement" prompt="Stipends for graduate assistantships in FY 2026 have not been determined. For planning purposes, please use a minimum annuallized rate of $47,500 for FY 2026. Please input the annualized stipend rate, not an hourly rate. " sqref="T55:T58" xr:uid="{9D6E4899-FA06-479F-9B89-9EE57945C721}">
      <formula1>T55&gt;47499</formula1>
    </dataValidation>
    <dataValidation type="custom" allowBlank="1" showInputMessage="1" showErrorMessage="1" errorTitle="Invalid Entry!" error="Hourly rate must be greater than $14.75 per hour. " promptTitle="Minimum Rate Requirement" prompt="Minimum wage for staff members is expected to rise to $14.75 per hour on January 1, 2024 and $15.50 per hour on January 1, 2025." sqref="J25:J28" xr:uid="{7871332F-AC26-49D7-AD0F-E2085A4A292A}">
      <formula1>J25&gt;14.74</formula1>
    </dataValidation>
    <dataValidation type="custom" allowBlank="1" showInputMessage="1" showErrorMessage="1" errorTitle="Invalid Entry!" error="Hourly rate must be greater than $15.50 per hour. " promptTitle="Minimum Rate Requirement" prompt="Minimum wage for staff members is expected to rise to $15.50 per hour on January 1, 2025." sqref="P25:P28" xr:uid="{9736BC4A-30E0-4D64-B9AE-4F66DBA06DE5}">
      <formula1>P25&gt;15.49</formula1>
    </dataValidation>
    <dataValidation type="custom" allowBlank="1" showInputMessage="1" showErrorMessage="1" errorTitle="Invalid Entry!" error="Hourly rate must be greater than $14.25 per hour. " promptTitle="Minimum Rate Requirement" prompt="Minimum wage for student employees is expected to rise to $14.25 per hour on January 1, 2024 and $15.00 per hour on January 1, 2025." sqref="J37:J46" xr:uid="{BEFD8EFE-8316-40B1-A460-30B719286FA9}">
      <formula1>J37&gt;14.24</formula1>
    </dataValidation>
    <dataValidation type="custom" allowBlank="1" showInputMessage="1" showErrorMessage="1" errorTitle="Invalid Entry!" error="Hourly rate must be greater than $15.00 per hour. " promptTitle="Minimum Rate Requirement" prompt="Minimum wage for student employees is expected to rise to $15.00 per hour on January 1, 2025." sqref="P37:P46" xr:uid="{F3408683-7957-47AD-A5BB-1F5E653DAF13}">
      <formula1>P37&gt;14.99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2"/>
  <sheetViews>
    <sheetView topLeftCell="A80" zoomScale="130" zoomScaleNormal="130" workbookViewId="0">
      <selection activeCell="I49" sqref="I49"/>
    </sheetView>
  </sheetViews>
  <sheetFormatPr defaultColWidth="12.625" defaultRowHeight="15" customHeight="1"/>
  <cols>
    <col min="1" max="1" width="3.125" style="9" customWidth="1"/>
    <col min="2" max="2" width="30.125" style="9" customWidth="1"/>
    <col min="3" max="3" width="45.625" style="9" bestFit="1" customWidth="1"/>
    <col min="4" max="6" width="13.375" style="9" customWidth="1"/>
    <col min="7" max="7" width="53.875" style="142" customWidth="1"/>
    <col min="8" max="8" width="11.875" style="9" bestFit="1" customWidth="1"/>
    <col min="9" max="9" width="53.625" style="9" customWidth="1"/>
    <col min="10" max="25" width="7.625" style="9" customWidth="1"/>
    <col min="26" max="16384" width="12.625" style="9"/>
  </cols>
  <sheetData>
    <row r="1" spans="1:7" ht="15" customHeight="1" thickBot="1"/>
    <row r="2" spans="1:7" ht="27" thickBot="1">
      <c r="B2" s="322" t="str">
        <f>_xlfn.CONCAT("Campus Sustainability Fund - Annual Grant Funding Request - Operating Budget for", " ",'Project Information Summary'!C12)</f>
        <v>Campus Sustainability Fund - Annual Grant Funding Request - Operating Budget for Harvill Retrofit Project</v>
      </c>
      <c r="C2" s="323"/>
      <c r="D2" s="323"/>
      <c r="E2" s="323"/>
      <c r="F2" s="323"/>
      <c r="G2" s="324"/>
    </row>
    <row r="3" spans="1:7" ht="15" customHeight="1" thickBot="1">
      <c r="B3" s="75"/>
      <c r="C3" s="76"/>
      <c r="D3" s="76"/>
      <c r="E3" s="76"/>
      <c r="F3" s="76"/>
      <c r="G3" s="153"/>
    </row>
    <row r="4" spans="1:7" ht="45" customHeight="1">
      <c r="B4" s="369" t="s">
        <v>54</v>
      </c>
      <c r="C4" s="370"/>
      <c r="D4" s="370"/>
      <c r="E4" s="370"/>
      <c r="F4" s="370"/>
      <c r="G4" s="371"/>
    </row>
    <row r="5" spans="1:7" ht="60" customHeight="1">
      <c r="B5" s="372" t="s">
        <v>55</v>
      </c>
      <c r="C5" s="373"/>
      <c r="D5" s="373"/>
      <c r="E5" s="373"/>
      <c r="F5" s="373"/>
      <c r="G5" s="374"/>
    </row>
    <row r="6" spans="1:7" ht="60" customHeight="1">
      <c r="B6" s="372" t="s">
        <v>56</v>
      </c>
      <c r="C6" s="373"/>
      <c r="D6" s="373"/>
      <c r="E6" s="373"/>
      <c r="F6" s="373"/>
      <c r="G6" s="374"/>
    </row>
    <row r="7" spans="1:7" ht="30" customHeight="1">
      <c r="B7" s="402" t="s">
        <v>57</v>
      </c>
      <c r="C7" s="403"/>
      <c r="D7" s="403"/>
      <c r="E7" s="403"/>
      <c r="F7" s="403"/>
      <c r="G7" s="404"/>
    </row>
    <row r="8" spans="1:7" ht="45" customHeight="1" thickBot="1">
      <c r="B8" s="405" t="s">
        <v>58</v>
      </c>
      <c r="C8" s="406"/>
      <c r="D8" s="406"/>
      <c r="E8" s="406"/>
      <c r="F8" s="406"/>
      <c r="G8" s="407"/>
    </row>
    <row r="9" spans="1:7" ht="14.25" customHeight="1" thickBot="1">
      <c r="B9" s="16"/>
      <c r="C9" s="17"/>
      <c r="D9" s="17"/>
      <c r="E9" s="17"/>
      <c r="F9" s="17"/>
      <c r="G9" s="154"/>
    </row>
    <row r="10" spans="1:7" ht="20.100000000000001" thickBot="1">
      <c r="B10" s="389" t="s">
        <v>59</v>
      </c>
      <c r="C10" s="390"/>
      <c r="D10" s="390"/>
      <c r="E10" s="390"/>
      <c r="F10" s="390"/>
      <c r="G10" s="391"/>
    </row>
    <row r="11" spans="1:7" ht="14.25" customHeight="1">
      <c r="B11" s="18" t="s">
        <v>60</v>
      </c>
      <c r="C11" s="19" t="s">
        <v>61</v>
      </c>
      <c r="D11" s="386" t="s">
        <v>10</v>
      </c>
      <c r="E11" s="387"/>
      <c r="F11" s="388"/>
      <c r="G11" s="155" t="s">
        <v>62</v>
      </c>
    </row>
    <row r="12" spans="1:7" ht="14.25" customHeight="1">
      <c r="A12" s="20"/>
      <c r="B12" s="396"/>
      <c r="C12" s="397"/>
      <c r="D12" s="30" t="str">
        <f>'Additional Info &amp; Definitions'!$D$16</f>
        <v>Fiscal Year 2024</v>
      </c>
      <c r="E12" s="14" t="str">
        <f>'Additional Info &amp; Definitions'!$E$16</f>
        <v>Fiscal Year 2025</v>
      </c>
      <c r="F12" s="31" t="str">
        <f>'Additional Info &amp; Definitions'!$F$16</f>
        <v>Fiscal Year 2026</v>
      </c>
      <c r="G12" s="156"/>
    </row>
    <row r="13" spans="1:7" ht="14.25" customHeight="1">
      <c r="B13" s="21" t="s">
        <v>63</v>
      </c>
      <c r="C13" s="22" t="s">
        <v>64</v>
      </c>
      <c r="D13" s="64">
        <f>'Annual Grant Personnel Summary'!H18</f>
        <v>0</v>
      </c>
      <c r="E13" s="65">
        <f>'Annual Grant Personnel Summary'!N18</f>
        <v>0</v>
      </c>
      <c r="F13" s="66">
        <f>'Annual Grant Personnel Summary'!S18</f>
        <v>0</v>
      </c>
      <c r="G13" s="157"/>
    </row>
    <row r="14" spans="1:7" ht="14.25" customHeight="1">
      <c r="B14" s="21" t="s">
        <v>63</v>
      </c>
      <c r="C14" s="22" t="s">
        <v>65</v>
      </c>
      <c r="D14" s="64">
        <f>'Annual Grant Personnel Summary'!H30</f>
        <v>0</v>
      </c>
      <c r="E14" s="65">
        <f>'Annual Grant Personnel Summary'!N30</f>
        <v>0</v>
      </c>
      <c r="F14" s="66">
        <f>'Annual Grant Personnel Summary'!S30</f>
        <v>0</v>
      </c>
      <c r="G14" s="157"/>
    </row>
    <row r="15" spans="1:7" ht="14.25" customHeight="1">
      <c r="B15" s="21" t="s">
        <v>63</v>
      </c>
      <c r="C15" s="22" t="s">
        <v>66</v>
      </c>
      <c r="D15" s="64">
        <f>'Annual Grant Personnel Summary'!H48</f>
        <v>0</v>
      </c>
      <c r="E15" s="65">
        <f>'Annual Grant Personnel Summary'!N48</f>
        <v>0</v>
      </c>
      <c r="F15" s="66">
        <f>'Annual Grant Personnel Summary'!S48</f>
        <v>0</v>
      </c>
      <c r="G15" s="157"/>
    </row>
    <row r="16" spans="1:7" ht="14.25" customHeight="1" thickBot="1">
      <c r="B16" s="23" t="s">
        <v>63</v>
      </c>
      <c r="C16" s="24" t="s">
        <v>67</v>
      </c>
      <c r="D16" s="67">
        <f>'Annual Grant Personnel Summary'!J60</f>
        <v>0</v>
      </c>
      <c r="E16" s="68">
        <f>'Annual Grant Personnel Summary'!R60</f>
        <v>0</v>
      </c>
      <c r="F16" s="69">
        <f>'Annual Grant Personnel Summary'!Z60</f>
        <v>0</v>
      </c>
      <c r="G16" s="157"/>
    </row>
    <row r="17" spans="1:8" ht="20.100000000000001" thickBot="1">
      <c r="B17" s="392" t="s">
        <v>68</v>
      </c>
      <c r="C17" s="393"/>
      <c r="D17" s="25">
        <f>SUM(D13:D16)</f>
        <v>0</v>
      </c>
      <c r="E17" s="26">
        <f>SUM(E13:E16)</f>
        <v>0</v>
      </c>
      <c r="F17" s="27">
        <f>SUM(F13:F16)</f>
        <v>0</v>
      </c>
      <c r="G17" s="158"/>
    </row>
    <row r="18" spans="1:8" ht="14.25" customHeight="1" thickBot="1">
      <c r="A18" s="20"/>
      <c r="B18" s="28"/>
      <c r="C18" s="29"/>
      <c r="D18" s="29"/>
      <c r="E18" s="29"/>
      <c r="F18" s="29"/>
      <c r="G18" s="159"/>
      <c r="H18" s="20"/>
    </row>
    <row r="19" spans="1:8" ht="14.25" customHeight="1">
      <c r="B19" s="18" t="s">
        <v>60</v>
      </c>
      <c r="C19" s="19" t="s">
        <v>61</v>
      </c>
      <c r="D19" s="386" t="s">
        <v>10</v>
      </c>
      <c r="E19" s="387"/>
      <c r="F19" s="388"/>
      <c r="G19" s="155" t="s">
        <v>62</v>
      </c>
    </row>
    <row r="20" spans="1:8" ht="14.25" customHeight="1">
      <c r="A20" s="20"/>
      <c r="B20" s="396"/>
      <c r="C20" s="397"/>
      <c r="D20" s="30" t="str">
        <f>'Additional Info &amp; Definitions'!$D$16</f>
        <v>Fiscal Year 2024</v>
      </c>
      <c r="E20" s="14" t="str">
        <f>'Additional Info &amp; Definitions'!$E$16</f>
        <v>Fiscal Year 2025</v>
      </c>
      <c r="F20" s="31" t="str">
        <f>'Additional Info &amp; Definitions'!$F$16</f>
        <v>Fiscal Year 2026</v>
      </c>
      <c r="G20" s="156"/>
    </row>
    <row r="21" spans="1:8" ht="14.25" customHeight="1">
      <c r="B21" s="21" t="s">
        <v>69</v>
      </c>
      <c r="C21" s="22" t="s">
        <v>70</v>
      </c>
      <c r="D21" s="62">
        <f>'Annual Grant Personnel Summary'!I18</f>
        <v>0</v>
      </c>
      <c r="E21" s="15">
        <f>'Annual Grant Personnel Summary'!O18</f>
        <v>0</v>
      </c>
      <c r="F21" s="63">
        <f>'Annual Grant Personnel Summary'!T18</f>
        <v>0</v>
      </c>
      <c r="G21" s="157"/>
    </row>
    <row r="22" spans="1:8" ht="14.25" customHeight="1">
      <c r="B22" s="21" t="s">
        <v>69</v>
      </c>
      <c r="C22" s="22" t="s">
        <v>71</v>
      </c>
      <c r="D22" s="62">
        <f>'Annual Grant Personnel Summary'!I30</f>
        <v>0</v>
      </c>
      <c r="E22" s="15">
        <f>'Annual Grant Personnel Summary'!O30</f>
        <v>0</v>
      </c>
      <c r="F22" s="63">
        <f>'Annual Grant Personnel Summary'!T30</f>
        <v>0</v>
      </c>
      <c r="G22" s="157"/>
    </row>
    <row r="23" spans="1:8" ht="14.25" customHeight="1">
      <c r="B23" s="21" t="s">
        <v>69</v>
      </c>
      <c r="C23" s="22" t="s">
        <v>72</v>
      </c>
      <c r="D23" s="62">
        <f>'Annual Grant Personnel Summary'!I48</f>
        <v>0</v>
      </c>
      <c r="E23" s="15">
        <f>'Annual Grant Personnel Summary'!O48</f>
        <v>0</v>
      </c>
      <c r="F23" s="63">
        <f>'Annual Grant Personnel Summary'!T48</f>
        <v>0</v>
      </c>
      <c r="G23" s="157"/>
    </row>
    <row r="24" spans="1:8" ht="14.25" customHeight="1" thickBot="1">
      <c r="B24" s="23" t="s">
        <v>69</v>
      </c>
      <c r="C24" s="24" t="s">
        <v>73</v>
      </c>
      <c r="D24" s="59">
        <f>'Annual Grant Personnel Summary'!K60</f>
        <v>0</v>
      </c>
      <c r="E24" s="60">
        <f>'Annual Grant Personnel Summary'!S60</f>
        <v>0</v>
      </c>
      <c r="F24" s="61">
        <f>'Annual Grant Personnel Summary'!AA60</f>
        <v>0</v>
      </c>
      <c r="G24" s="157"/>
    </row>
    <row r="25" spans="1:8" ht="21" thickTop="1" thickBot="1">
      <c r="B25" s="392" t="s">
        <v>74</v>
      </c>
      <c r="C25" s="393"/>
      <c r="D25" s="32">
        <f>SUM(D21:D24)</f>
        <v>0</v>
      </c>
      <c r="E25" s="33">
        <f t="shared" ref="E25" si="0">SUM(E21:E24)</f>
        <v>0</v>
      </c>
      <c r="F25" s="34">
        <f>SUM(F21:F24)</f>
        <v>0</v>
      </c>
      <c r="G25" s="160"/>
    </row>
    <row r="26" spans="1:8" ht="14.25" customHeight="1" thickBot="1">
      <c r="A26" s="20"/>
      <c r="B26" s="28"/>
      <c r="C26" s="29"/>
      <c r="D26" s="29"/>
      <c r="E26" s="29"/>
      <c r="F26" s="29"/>
      <c r="G26" s="159"/>
      <c r="H26" s="20"/>
    </row>
    <row r="27" spans="1:8" ht="14.25" customHeight="1">
      <c r="B27" s="18" t="s">
        <v>60</v>
      </c>
      <c r="C27" s="19" t="s">
        <v>61</v>
      </c>
      <c r="D27" s="386" t="s">
        <v>10</v>
      </c>
      <c r="E27" s="387"/>
      <c r="F27" s="388"/>
      <c r="G27" s="155" t="s">
        <v>62</v>
      </c>
    </row>
    <row r="28" spans="1:8" ht="14.25" customHeight="1">
      <c r="A28" s="20"/>
      <c r="B28" s="400"/>
      <c r="C28" s="401"/>
      <c r="D28" s="30" t="str">
        <f>'Additional Info &amp; Definitions'!$D$16</f>
        <v>Fiscal Year 2024</v>
      </c>
      <c r="E28" s="14" t="s">
        <v>75</v>
      </c>
      <c r="F28" s="31" t="str">
        <f>'Additional Info &amp; Definitions'!$F$16</f>
        <v>Fiscal Year 2026</v>
      </c>
      <c r="G28" s="156"/>
    </row>
    <row r="29" spans="1:8" ht="15.95" thickBot="1">
      <c r="B29" s="35" t="s">
        <v>76</v>
      </c>
      <c r="C29" s="36" t="s">
        <v>76</v>
      </c>
      <c r="D29" s="59">
        <f>'Annual Grant Personnel Summary'!I60</f>
        <v>0</v>
      </c>
      <c r="E29" s="60">
        <f>'Annual Grant Personnel Summary'!Q60</f>
        <v>0</v>
      </c>
      <c r="F29" s="61">
        <f>'Annual Grant Personnel Summary'!Y60</f>
        <v>0</v>
      </c>
      <c r="G29" s="157"/>
    </row>
    <row r="30" spans="1:8" ht="20.100000000000001" thickBot="1">
      <c r="B30" s="394" t="s">
        <v>77</v>
      </c>
      <c r="C30" s="395"/>
      <c r="D30" s="25">
        <f>D29</f>
        <v>0</v>
      </c>
      <c r="E30" s="26">
        <f t="shared" ref="E30:F30" si="1">E29</f>
        <v>0</v>
      </c>
      <c r="F30" s="27">
        <f t="shared" si="1"/>
        <v>0</v>
      </c>
      <c r="G30" s="160"/>
    </row>
    <row r="31" spans="1:8" ht="14.25" customHeight="1" thickBot="1">
      <c r="B31" s="37"/>
      <c r="C31" s="38"/>
      <c r="D31" s="39"/>
      <c r="E31" s="39"/>
      <c r="F31" s="39"/>
      <c r="G31" s="161"/>
    </row>
    <row r="32" spans="1:8" ht="20.100000000000001" thickBot="1">
      <c r="B32" s="389" t="s">
        <v>78</v>
      </c>
      <c r="C32" s="390"/>
      <c r="D32" s="390"/>
      <c r="E32" s="390"/>
      <c r="F32" s="390"/>
      <c r="G32" s="391"/>
    </row>
    <row r="33" spans="1:7" ht="14.25" customHeight="1">
      <c r="B33" s="18" t="s">
        <v>79</v>
      </c>
      <c r="C33" s="19" t="s">
        <v>61</v>
      </c>
      <c r="D33" s="386" t="s">
        <v>10</v>
      </c>
      <c r="E33" s="387"/>
      <c r="F33" s="388"/>
      <c r="G33" s="155" t="s">
        <v>62</v>
      </c>
    </row>
    <row r="34" spans="1:7" ht="14.25" customHeight="1">
      <c r="A34" s="20"/>
      <c r="B34" s="396"/>
      <c r="C34" s="397"/>
      <c r="D34" s="30" t="str">
        <f>'Additional Info &amp; Definitions'!$D$16</f>
        <v>Fiscal Year 2024</v>
      </c>
      <c r="E34" s="14" t="str">
        <f>'Additional Info &amp; Definitions'!$E$16</f>
        <v>Fiscal Year 2025</v>
      </c>
      <c r="F34" s="31" t="str">
        <f>'Additional Info &amp; Definitions'!$F$16</f>
        <v>Fiscal Year 2026</v>
      </c>
      <c r="G34" s="156"/>
    </row>
    <row r="35" spans="1:7" ht="14.25" customHeight="1">
      <c r="B35" s="21" t="s">
        <v>80</v>
      </c>
      <c r="C35" s="40" t="s">
        <v>81</v>
      </c>
      <c r="D35" s="82">
        <v>29400</v>
      </c>
      <c r="E35" s="73"/>
      <c r="F35" s="74"/>
      <c r="G35" s="157"/>
    </row>
    <row r="36" spans="1:7" ht="14.25" customHeight="1">
      <c r="B36" s="21" t="s">
        <v>80</v>
      </c>
      <c r="C36" s="40" t="s">
        <v>82</v>
      </c>
      <c r="D36" s="82">
        <v>28377.65</v>
      </c>
      <c r="E36" s="73"/>
      <c r="F36" s="74"/>
      <c r="G36" s="157"/>
    </row>
    <row r="37" spans="1:7" ht="14.25" customHeight="1">
      <c r="B37" s="21" t="s">
        <v>80</v>
      </c>
      <c r="C37" s="40" t="s">
        <v>83</v>
      </c>
      <c r="D37" s="82">
        <v>9456</v>
      </c>
      <c r="E37" s="73"/>
      <c r="F37" s="74"/>
      <c r="G37" s="157"/>
    </row>
    <row r="38" spans="1:7" ht="14.25" customHeight="1">
      <c r="B38" s="21" t="s">
        <v>80</v>
      </c>
      <c r="C38" s="40" t="s">
        <v>84</v>
      </c>
      <c r="D38" s="82">
        <v>3166.8</v>
      </c>
      <c r="E38" s="73"/>
      <c r="F38" s="74"/>
      <c r="G38" s="157"/>
    </row>
    <row r="39" spans="1:7" ht="14.25" customHeight="1">
      <c r="B39" s="21" t="s">
        <v>80</v>
      </c>
      <c r="C39" s="40" t="s">
        <v>85</v>
      </c>
      <c r="D39" s="82">
        <v>2307.1999999999998</v>
      </c>
      <c r="E39" s="73"/>
      <c r="F39" s="74"/>
      <c r="G39" s="157"/>
    </row>
    <row r="40" spans="1:7" ht="14.25" customHeight="1">
      <c r="B40" s="21" t="s">
        <v>80</v>
      </c>
      <c r="C40" s="40" t="s">
        <v>86</v>
      </c>
      <c r="D40" s="82">
        <v>20599.349999999999</v>
      </c>
      <c r="E40" s="73"/>
      <c r="F40" s="74"/>
      <c r="G40" s="157" t="s">
        <v>87</v>
      </c>
    </row>
    <row r="41" spans="1:7" ht="14.25" customHeight="1">
      <c r="B41" s="21" t="s">
        <v>80</v>
      </c>
      <c r="C41" s="40" t="s">
        <v>88</v>
      </c>
      <c r="D41" s="82">
        <v>86</v>
      </c>
      <c r="E41" s="73"/>
      <c r="F41" s="74"/>
      <c r="G41" s="157"/>
    </row>
    <row r="42" spans="1:7" ht="14.25" customHeight="1">
      <c r="B42" s="21" t="s">
        <v>80</v>
      </c>
      <c r="C42" s="40" t="s">
        <v>89</v>
      </c>
      <c r="D42" s="82">
        <v>68</v>
      </c>
      <c r="E42" s="73"/>
      <c r="F42" s="74"/>
      <c r="G42" s="157"/>
    </row>
    <row r="43" spans="1:7" ht="14.25" customHeight="1">
      <c r="B43" s="21" t="s">
        <v>80</v>
      </c>
      <c r="C43" s="40" t="s">
        <v>90</v>
      </c>
      <c r="D43" s="82">
        <v>16</v>
      </c>
      <c r="E43" s="73"/>
      <c r="F43" s="74"/>
      <c r="G43" s="157"/>
    </row>
    <row r="44" spans="1:7" ht="14.25" customHeight="1">
      <c r="B44" s="21" t="s">
        <v>80</v>
      </c>
      <c r="C44" s="40" t="s">
        <v>91</v>
      </c>
      <c r="D44" s="82">
        <v>10</v>
      </c>
      <c r="E44" s="73"/>
      <c r="F44" s="74"/>
      <c r="G44" s="157"/>
    </row>
    <row r="45" spans="1:7" ht="14.25" customHeight="1">
      <c r="B45" s="21" t="s">
        <v>80</v>
      </c>
      <c r="C45" s="40" t="s">
        <v>92</v>
      </c>
      <c r="D45" s="82">
        <v>20</v>
      </c>
      <c r="E45" s="73"/>
      <c r="F45" s="74"/>
      <c r="G45" s="157"/>
    </row>
    <row r="46" spans="1:7" ht="14.25" customHeight="1">
      <c r="B46" s="21" t="s">
        <v>80</v>
      </c>
      <c r="C46" s="40"/>
      <c r="D46" s="82"/>
      <c r="E46" s="73"/>
      <c r="F46" s="74"/>
      <c r="G46" s="157"/>
    </row>
    <row r="47" spans="1:7" ht="14.25" customHeight="1">
      <c r="B47" s="21" t="s">
        <v>80</v>
      </c>
      <c r="C47" s="40"/>
      <c r="D47" s="82"/>
      <c r="E47" s="73"/>
      <c r="F47" s="74"/>
      <c r="G47" s="157"/>
    </row>
    <row r="48" spans="1:7" ht="14.25" customHeight="1">
      <c r="B48" s="21" t="s">
        <v>80</v>
      </c>
      <c r="C48" s="40"/>
      <c r="D48" s="82"/>
      <c r="E48" s="73"/>
      <c r="F48" s="74"/>
      <c r="G48" s="157"/>
    </row>
    <row r="49" spans="1:7" ht="14.25" customHeight="1" thickBot="1">
      <c r="B49" s="23" t="s">
        <v>80</v>
      </c>
      <c r="C49" s="41"/>
      <c r="D49" s="83"/>
      <c r="E49" s="84"/>
      <c r="F49" s="85"/>
      <c r="G49" s="162"/>
    </row>
    <row r="50" spans="1:7" ht="60.75">
      <c r="B50" s="392" t="s">
        <v>93</v>
      </c>
      <c r="C50" s="393"/>
      <c r="D50" s="32">
        <v>37600</v>
      </c>
      <c r="E50" s="33">
        <f t="shared" ref="E50:F50" si="2">SUM(E35:E49)</f>
        <v>0</v>
      </c>
      <c r="F50" s="34">
        <f t="shared" si="2"/>
        <v>0</v>
      </c>
      <c r="G50" s="160" t="s">
        <v>94</v>
      </c>
    </row>
    <row r="51" spans="1:7" ht="14.25" customHeight="1" thickBot="1">
      <c r="B51" s="37"/>
      <c r="C51" s="38"/>
      <c r="D51" s="39"/>
      <c r="E51" s="39"/>
      <c r="F51" s="39"/>
      <c r="G51" s="161"/>
    </row>
    <row r="52" spans="1:7" ht="20.100000000000001" thickBot="1">
      <c r="B52" s="389" t="s">
        <v>95</v>
      </c>
      <c r="C52" s="390"/>
      <c r="D52" s="390"/>
      <c r="E52" s="390"/>
      <c r="F52" s="390"/>
      <c r="G52" s="391"/>
    </row>
    <row r="53" spans="1:7" ht="14.25" customHeight="1">
      <c r="B53" s="18" t="s">
        <v>96</v>
      </c>
      <c r="C53" s="19" t="s">
        <v>61</v>
      </c>
      <c r="D53" s="386" t="s">
        <v>10</v>
      </c>
      <c r="E53" s="387"/>
      <c r="F53" s="388"/>
      <c r="G53" s="155" t="s">
        <v>62</v>
      </c>
    </row>
    <row r="54" spans="1:7" ht="14.25" customHeight="1">
      <c r="A54" s="20"/>
      <c r="B54" s="396"/>
      <c r="C54" s="397"/>
      <c r="D54" s="30" t="str">
        <f>'Additional Info &amp; Definitions'!$D$16</f>
        <v>Fiscal Year 2024</v>
      </c>
      <c r="E54" s="14" t="str">
        <f>'Additional Info &amp; Definitions'!$E$16</f>
        <v>Fiscal Year 2025</v>
      </c>
      <c r="F54" s="31" t="str">
        <f>'Additional Info &amp; Definitions'!$F$16</f>
        <v>Fiscal Year 2026</v>
      </c>
      <c r="G54" s="156"/>
    </row>
    <row r="55" spans="1:7" ht="14.25" customHeight="1">
      <c r="B55" s="21" t="s">
        <v>95</v>
      </c>
      <c r="C55" s="40"/>
      <c r="D55" s="82"/>
      <c r="E55" s="73"/>
      <c r="F55" s="74"/>
      <c r="G55" s="162"/>
    </row>
    <row r="56" spans="1:7" ht="14.25" customHeight="1">
      <c r="B56" s="21" t="s">
        <v>95</v>
      </c>
      <c r="C56" s="40"/>
      <c r="D56" s="91"/>
      <c r="E56" s="73"/>
      <c r="F56" s="74"/>
      <c r="G56" s="162"/>
    </row>
    <row r="57" spans="1:7" ht="14.25" customHeight="1">
      <c r="B57" s="21" t="s">
        <v>95</v>
      </c>
      <c r="C57" s="40"/>
      <c r="D57" s="82"/>
      <c r="E57" s="73"/>
      <c r="F57" s="74"/>
      <c r="G57" s="162"/>
    </row>
    <row r="58" spans="1:7" ht="14.25" customHeight="1">
      <c r="B58" s="21" t="s">
        <v>95</v>
      </c>
      <c r="C58" s="40"/>
      <c r="D58" s="82"/>
      <c r="E58" s="73"/>
      <c r="F58" s="74"/>
      <c r="G58" s="162"/>
    </row>
    <row r="59" spans="1:7" ht="14.25" customHeight="1" thickBot="1">
      <c r="B59" s="23" t="s">
        <v>95</v>
      </c>
      <c r="C59" s="41"/>
      <c r="D59" s="83"/>
      <c r="E59" s="84"/>
      <c r="F59" s="85"/>
      <c r="G59" s="162"/>
    </row>
    <row r="60" spans="1:7" ht="21" thickTop="1" thickBot="1">
      <c r="B60" s="392" t="s">
        <v>97</v>
      </c>
      <c r="C60" s="393"/>
      <c r="D60" s="32">
        <f>SUM(D55:D59)</f>
        <v>0</v>
      </c>
      <c r="E60" s="33">
        <f t="shared" ref="E60:F60" si="3">SUM(E55:E59)</f>
        <v>0</v>
      </c>
      <c r="F60" s="34">
        <f t="shared" si="3"/>
        <v>0</v>
      </c>
      <c r="G60" s="160"/>
    </row>
    <row r="61" spans="1:7" ht="14.25" customHeight="1" thickBot="1">
      <c r="B61" s="42"/>
      <c r="C61" s="43"/>
      <c r="D61" s="29"/>
      <c r="E61" s="29"/>
      <c r="F61" s="29"/>
      <c r="G61" s="159"/>
    </row>
    <row r="62" spans="1:7" ht="20.100000000000001" thickBot="1">
      <c r="B62" s="389" t="s">
        <v>98</v>
      </c>
      <c r="C62" s="390"/>
      <c r="D62" s="390"/>
      <c r="E62" s="390"/>
      <c r="F62" s="390"/>
      <c r="G62" s="391"/>
    </row>
    <row r="63" spans="1:7" ht="14.25" customHeight="1">
      <c r="B63" s="18" t="s">
        <v>99</v>
      </c>
      <c r="C63" s="19" t="s">
        <v>61</v>
      </c>
      <c r="D63" s="386" t="s">
        <v>10</v>
      </c>
      <c r="E63" s="387"/>
      <c r="F63" s="388"/>
      <c r="G63" s="155" t="s">
        <v>62</v>
      </c>
    </row>
    <row r="64" spans="1:7" ht="14.25" customHeight="1">
      <c r="B64" s="398"/>
      <c r="C64" s="399"/>
      <c r="D64" s="30" t="str">
        <f>'Additional Info &amp; Definitions'!$D$16</f>
        <v>Fiscal Year 2024</v>
      </c>
      <c r="E64" s="14" t="str">
        <f>'Additional Info &amp; Definitions'!$E$16</f>
        <v>Fiscal Year 2025</v>
      </c>
      <c r="F64" s="31" t="str">
        <f>'Additional Info &amp; Definitions'!$F$16</f>
        <v>Fiscal Year 2026</v>
      </c>
      <c r="G64" s="156"/>
    </row>
    <row r="65" spans="1:24" ht="14.25" customHeight="1">
      <c r="B65" s="21" t="s">
        <v>100</v>
      </c>
      <c r="C65" s="44"/>
      <c r="D65" s="82"/>
      <c r="E65" s="73"/>
      <c r="F65" s="74"/>
      <c r="G65" s="163"/>
    </row>
    <row r="66" spans="1:24" ht="14.25" customHeight="1">
      <c r="B66" s="21" t="s">
        <v>100</v>
      </c>
      <c r="C66" s="44"/>
      <c r="D66" s="82"/>
      <c r="E66" s="73"/>
      <c r="F66" s="74"/>
      <c r="G66" s="163"/>
    </row>
    <row r="67" spans="1:24" ht="14.25" customHeight="1">
      <c r="B67" s="21" t="s">
        <v>101</v>
      </c>
      <c r="C67" s="44"/>
      <c r="D67" s="82"/>
      <c r="E67" s="73"/>
      <c r="F67" s="74"/>
      <c r="G67" s="163"/>
    </row>
    <row r="68" spans="1:24" ht="14.25" customHeight="1">
      <c r="B68" s="21" t="s">
        <v>101</v>
      </c>
      <c r="C68" s="44"/>
      <c r="D68" s="82"/>
      <c r="E68" s="73"/>
      <c r="F68" s="74"/>
      <c r="G68" s="163"/>
    </row>
    <row r="69" spans="1:24" ht="14.25" customHeight="1">
      <c r="B69" s="111" t="s">
        <v>102</v>
      </c>
      <c r="C69" s="112"/>
      <c r="D69" s="113"/>
      <c r="E69" s="114"/>
      <c r="F69" s="115"/>
      <c r="G69" s="163"/>
    </row>
    <row r="70" spans="1:24" ht="14.25" customHeight="1">
      <c r="B70" s="111" t="s">
        <v>102</v>
      </c>
      <c r="C70" s="112"/>
      <c r="D70" s="113"/>
      <c r="E70" s="114"/>
      <c r="F70" s="115"/>
      <c r="G70" s="163"/>
    </row>
    <row r="71" spans="1:24" ht="14.25" customHeight="1" thickBot="1">
      <c r="B71" s="23" t="s">
        <v>103</v>
      </c>
      <c r="C71" s="45"/>
      <c r="D71" s="83"/>
      <c r="E71" s="84"/>
      <c r="F71" s="85"/>
      <c r="G71" s="163"/>
    </row>
    <row r="72" spans="1:24" ht="21" thickTop="1" thickBot="1">
      <c r="B72" s="394" t="s">
        <v>104</v>
      </c>
      <c r="C72" s="395"/>
      <c r="D72" s="32">
        <f>SUM(D65:D71)</f>
        <v>0</v>
      </c>
      <c r="E72" s="33">
        <f>SUM(E65:E71)</f>
        <v>0</v>
      </c>
      <c r="F72" s="34">
        <f>SUM(F65:F71)</f>
        <v>0</v>
      </c>
      <c r="G72" s="160"/>
    </row>
    <row r="73" spans="1:24" customFormat="1">
      <c r="B73" s="42"/>
      <c r="C73" s="43"/>
      <c r="D73" s="29"/>
      <c r="E73" s="29"/>
      <c r="F73" s="29"/>
      <c r="G73" s="159"/>
    </row>
    <row r="74" spans="1:24" customFormat="1" ht="20.100000000000001" thickBot="1">
      <c r="B74" s="183" t="s">
        <v>105</v>
      </c>
      <c r="C74" s="184"/>
      <c r="D74" s="184"/>
      <c r="E74" s="184"/>
      <c r="F74" s="184"/>
      <c r="G74" s="184"/>
    </row>
    <row r="75" spans="1:24" customFormat="1" ht="15.95">
      <c r="B75" s="28"/>
      <c r="C75" s="29"/>
      <c r="D75" s="386" t="s">
        <v>106</v>
      </c>
      <c r="E75" s="387"/>
      <c r="F75" s="388"/>
      <c r="G75" s="155" t="s">
        <v>62</v>
      </c>
    </row>
    <row r="76" spans="1:24" customFormat="1" ht="15.95" thickBot="1">
      <c r="B76" s="28"/>
      <c r="C76" s="29"/>
      <c r="D76" s="30" t="str">
        <f>'Additional Info &amp; Definitions'!$D$16</f>
        <v>Fiscal Year 2024</v>
      </c>
      <c r="E76" s="14" t="str">
        <f>'Additional Info &amp; Definitions'!$E$16</f>
        <v>Fiscal Year 2025</v>
      </c>
      <c r="F76" s="31" t="str">
        <f>'Additional Info &amp; Definitions'!$F$16</f>
        <v>Fiscal Year 2026</v>
      </c>
      <c r="G76" s="164"/>
    </row>
    <row r="77" spans="1:24" customFormat="1" ht="20.100000000000001" thickBot="1">
      <c r="B77" s="381" t="s">
        <v>107</v>
      </c>
      <c r="C77" s="382"/>
      <c r="D77" s="56">
        <f>SUM(D17,D25,D30,D50,D60,D72)</f>
        <v>37600</v>
      </c>
      <c r="E77" s="57">
        <f t="shared" ref="E77:F77" si="4">SUM(E17,E25,E30,E50,E60,E72)</f>
        <v>0</v>
      </c>
      <c r="F77" s="58">
        <f t="shared" si="4"/>
        <v>0</v>
      </c>
      <c r="G77" s="177"/>
    </row>
    <row r="78" spans="1:24" customFormat="1">
      <c r="A78" s="185"/>
      <c r="B78" s="42"/>
      <c r="C78" s="43"/>
      <c r="D78" s="29"/>
      <c r="E78" s="29"/>
      <c r="F78" s="29"/>
      <c r="G78" s="159"/>
      <c r="H78" s="185"/>
      <c r="I78" s="185"/>
      <c r="J78" s="185"/>
      <c r="K78" s="185"/>
      <c r="L78" s="185"/>
      <c r="M78" s="185"/>
      <c r="N78" s="185"/>
      <c r="O78" s="185"/>
      <c r="P78" s="185"/>
      <c r="Q78" s="185"/>
      <c r="R78" s="185"/>
      <c r="S78" s="185"/>
      <c r="T78" s="185"/>
      <c r="U78" s="185"/>
      <c r="V78" s="185"/>
      <c r="W78" s="185"/>
      <c r="X78" s="185"/>
    </row>
    <row r="79" spans="1:24" customFormat="1" ht="20.100000000000001" thickBot="1">
      <c r="A79" s="185"/>
      <c r="B79" s="410" t="s">
        <v>108</v>
      </c>
      <c r="C79" s="411"/>
      <c r="D79" s="411"/>
      <c r="E79" s="411"/>
      <c r="F79" s="411"/>
      <c r="G79" s="411"/>
      <c r="H79" s="185"/>
      <c r="I79" s="185"/>
      <c r="J79" s="185"/>
      <c r="K79" s="185"/>
      <c r="L79" s="185"/>
      <c r="M79" s="185"/>
      <c r="N79" s="185"/>
      <c r="O79" s="185"/>
      <c r="P79" s="185"/>
      <c r="Q79" s="185"/>
      <c r="R79" s="185"/>
      <c r="S79" s="185"/>
      <c r="T79" s="185"/>
      <c r="U79" s="185"/>
      <c r="V79" s="185"/>
      <c r="W79" s="185"/>
      <c r="X79" s="185"/>
    </row>
    <row r="80" spans="1:24" customFormat="1">
      <c r="A80" s="185"/>
      <c r="B80" s="186" t="s">
        <v>60</v>
      </c>
      <c r="C80" s="187" t="s">
        <v>61</v>
      </c>
      <c r="D80" s="386" t="s">
        <v>106</v>
      </c>
      <c r="E80" s="387"/>
      <c r="F80" s="388"/>
      <c r="G80" s="155"/>
      <c r="H80" s="185"/>
      <c r="I80" s="185"/>
      <c r="J80" s="185"/>
      <c r="K80" s="185"/>
      <c r="L80" s="185"/>
      <c r="M80" s="185"/>
      <c r="N80" s="185"/>
      <c r="O80" s="185"/>
      <c r="P80" s="185"/>
      <c r="Q80" s="185"/>
      <c r="R80" s="185"/>
      <c r="S80" s="185"/>
      <c r="T80" s="185"/>
      <c r="U80" s="185"/>
      <c r="V80" s="185"/>
      <c r="W80" s="185"/>
      <c r="X80" s="185"/>
    </row>
    <row r="81" spans="1:24" customFormat="1">
      <c r="A81" s="185"/>
      <c r="B81" s="408"/>
      <c r="C81" s="409"/>
      <c r="D81" s="30" t="str">
        <f>'Additional Info &amp; Definitions'!$D$16</f>
        <v>Fiscal Year 2024</v>
      </c>
      <c r="E81" s="14" t="str">
        <f>'Additional Info &amp; Definitions'!$E$16</f>
        <v>Fiscal Year 2025</v>
      </c>
      <c r="F81" s="31" t="str">
        <f>'Additional Info &amp; Definitions'!$F$16</f>
        <v>Fiscal Year 2026</v>
      </c>
      <c r="G81" s="164"/>
      <c r="H81" s="185"/>
      <c r="I81" s="185"/>
      <c r="J81" s="185"/>
      <c r="K81" s="185"/>
      <c r="L81" s="185"/>
      <c r="M81" s="185"/>
      <c r="N81" s="185"/>
      <c r="O81" s="185"/>
      <c r="P81" s="185"/>
      <c r="Q81" s="185"/>
      <c r="R81" s="185"/>
      <c r="S81" s="185"/>
      <c r="T81" s="185"/>
      <c r="U81" s="185"/>
      <c r="V81" s="185"/>
      <c r="W81" s="185"/>
      <c r="X81" s="185"/>
    </row>
    <row r="82" spans="1:24" customFormat="1" ht="15.95" thickBot="1">
      <c r="A82" s="185"/>
      <c r="B82" s="188" t="s">
        <v>108</v>
      </c>
      <c r="C82" s="190" t="s">
        <v>109</v>
      </c>
      <c r="D82" s="56"/>
      <c r="E82" s="57">
        <f t="shared" ref="E82:F82" si="5">ROUNDUP(E77*0.02,-1)</f>
        <v>0</v>
      </c>
      <c r="F82" s="58">
        <f t="shared" si="5"/>
        <v>0</v>
      </c>
      <c r="G82" s="189"/>
      <c r="H82" s="185"/>
      <c r="I82" s="185"/>
      <c r="J82" s="185"/>
      <c r="K82" s="185"/>
      <c r="L82" s="185"/>
      <c r="M82" s="185"/>
      <c r="N82" s="185"/>
      <c r="O82" s="185"/>
      <c r="P82" s="185"/>
      <c r="Q82" s="185"/>
      <c r="R82" s="185"/>
      <c r="S82" s="185"/>
      <c r="T82" s="185"/>
      <c r="U82" s="185"/>
      <c r="V82" s="185"/>
      <c r="W82" s="185"/>
      <c r="X82" s="185"/>
    </row>
    <row r="83" spans="1:24" customFormat="1">
      <c r="B83" s="42"/>
      <c r="C83" s="43"/>
      <c r="D83" s="29"/>
      <c r="E83" s="29"/>
      <c r="F83" s="29"/>
      <c r="G83" s="176"/>
    </row>
    <row r="84" spans="1:24" ht="14.25" customHeight="1" thickBot="1">
      <c r="B84" s="182"/>
      <c r="C84" s="39"/>
      <c r="D84" s="39"/>
      <c r="E84" s="39"/>
      <c r="F84" s="39"/>
      <c r="G84" s="161"/>
    </row>
    <row r="85" spans="1:24" s="48" customFormat="1" ht="27" thickBot="1">
      <c r="A85" s="47"/>
      <c r="B85" s="383" t="s">
        <v>110</v>
      </c>
      <c r="C85" s="384"/>
      <c r="D85" s="384"/>
      <c r="E85" s="384"/>
      <c r="F85" s="384"/>
      <c r="G85" s="385"/>
      <c r="H85" s="47"/>
    </row>
    <row r="86" spans="1:24" ht="14.25" customHeight="1">
      <c r="A86" s="20"/>
      <c r="B86" s="28"/>
      <c r="C86" s="29"/>
      <c r="D86" s="386" t="s">
        <v>106</v>
      </c>
      <c r="E86" s="387"/>
      <c r="F86" s="388"/>
      <c r="G86" s="155"/>
      <c r="H86" s="20"/>
    </row>
    <row r="87" spans="1:24" ht="14.25" customHeight="1">
      <c r="A87" s="20"/>
      <c r="B87" s="28"/>
      <c r="C87" s="29"/>
      <c r="D87" s="30" t="str">
        <f>'Additional Info &amp; Definitions'!$D$16</f>
        <v>Fiscal Year 2024</v>
      </c>
      <c r="E87" s="14" t="str">
        <f>'Additional Info &amp; Definitions'!$E$16</f>
        <v>Fiscal Year 2025</v>
      </c>
      <c r="F87" s="31" t="str">
        <f>'Additional Info &amp; Definitions'!$F$16</f>
        <v>Fiscal Year 2026</v>
      </c>
      <c r="G87" s="164"/>
      <c r="H87" s="20"/>
    </row>
    <row r="88" spans="1:24" ht="20.100000000000001" thickBot="1">
      <c r="A88" s="20"/>
      <c r="B88" s="381" t="s">
        <v>111</v>
      </c>
      <c r="C88" s="382"/>
      <c r="D88" s="56">
        <f>SUM(D17,D25,D30,D50,D60,D72,D82)</f>
        <v>37600</v>
      </c>
      <c r="E88" s="57">
        <f t="shared" ref="E88:F88" si="6">SUM(E17,E25,E30,E50,E60,E72,E82)</f>
        <v>0</v>
      </c>
      <c r="F88" s="58">
        <f t="shared" si="6"/>
        <v>0</v>
      </c>
      <c r="G88" s="165"/>
      <c r="H88" s="87"/>
      <c r="I88"/>
    </row>
    <row r="89" spans="1:24" ht="14.25" customHeight="1" thickBot="1">
      <c r="B89" s="28"/>
      <c r="C89" s="46"/>
      <c r="D89" s="90"/>
      <c r="E89" s="90"/>
      <c r="F89" s="90"/>
      <c r="G89" s="166"/>
      <c r="H89" s="20"/>
    </row>
    <row r="90" spans="1:24" ht="14.25" customHeight="1" thickBot="1">
      <c r="B90" s="42"/>
      <c r="C90" s="178"/>
      <c r="D90" s="171" t="str">
        <f>'Additional Info &amp; Definitions'!$D$16</f>
        <v>Fiscal Year 2024</v>
      </c>
      <c r="E90" s="172" t="str">
        <f>'Additional Info &amp; Definitions'!$E$16</f>
        <v>Fiscal Year 2025</v>
      </c>
      <c r="F90" s="173" t="str">
        <f>'Additional Info &amp; Definitions'!$F$16</f>
        <v>Fiscal Year 2026</v>
      </c>
      <c r="G90" s="176"/>
      <c r="H90" s="20"/>
    </row>
    <row r="91" spans="1:24" ht="27" thickBot="1">
      <c r="B91" s="379" t="s">
        <v>112</v>
      </c>
      <c r="C91" s="380"/>
      <c r="D91" s="174">
        <f>ROUNDUP(D88,-2)</f>
        <v>37600</v>
      </c>
      <c r="E91" s="174">
        <f>ROUNDUP(E88,-2)</f>
        <v>0</v>
      </c>
      <c r="F91" s="175">
        <f>ROUNDUP(F88,-2)</f>
        <v>0</v>
      </c>
      <c r="G91" s="177"/>
      <c r="H91" s="92" t="str">
        <f>IF((OR(D91&gt;100000,E91&gt;100000,F91&gt;100000)),"OVER BUDGET"," ")</f>
        <v xml:space="preserve"> </v>
      </c>
      <c r="I91" s="49" t="str">
        <f>IF(H91="OVER BUDGET","One or more fiscal years is over our $100,000 limit. Please reduce your budget to below $100,000 before submitting.", " ")</f>
        <v xml:space="preserve"> </v>
      </c>
    </row>
    <row r="92" spans="1:24" ht="14.25" customHeight="1">
      <c r="B92" s="50"/>
      <c r="C92" s="51"/>
      <c r="D92" s="52"/>
      <c r="E92" s="52"/>
      <c r="F92" s="52"/>
      <c r="G92" s="167"/>
    </row>
    <row r="93" spans="1:24" ht="14.25" customHeight="1">
      <c r="B93" s="50"/>
      <c r="C93" s="51"/>
      <c r="D93" s="52"/>
      <c r="E93" s="52"/>
      <c r="F93" s="52"/>
      <c r="G93" s="167"/>
    </row>
    <row r="94" spans="1:24" ht="14.25" customHeight="1">
      <c r="B94" s="50"/>
      <c r="C94" s="51"/>
      <c r="D94" s="52"/>
      <c r="E94" s="52"/>
      <c r="F94" s="52"/>
      <c r="G94" s="167"/>
    </row>
    <row r="95" spans="1:24" ht="14.25" customHeight="1">
      <c r="B95" s="50"/>
      <c r="C95" s="51"/>
      <c r="D95" s="52"/>
      <c r="E95" s="52"/>
      <c r="F95" s="52"/>
      <c r="G95" s="167"/>
    </row>
    <row r="96" spans="1:24" ht="14.25" customHeight="1">
      <c r="B96" s="50"/>
      <c r="C96" s="51"/>
      <c r="D96" s="52"/>
      <c r="E96" s="52"/>
      <c r="F96" s="52"/>
      <c r="G96" s="167"/>
    </row>
    <row r="97" spans="2:7" ht="14.25" customHeight="1">
      <c r="B97" s="50"/>
      <c r="C97" s="51"/>
      <c r="D97" s="52"/>
      <c r="E97" s="52"/>
      <c r="F97" s="52"/>
      <c r="G97" s="167"/>
    </row>
    <row r="98" spans="2:7" ht="14.25" customHeight="1">
      <c r="B98" s="50"/>
      <c r="C98" s="51"/>
      <c r="D98" s="52"/>
      <c r="E98" s="52"/>
      <c r="F98" s="52"/>
      <c r="G98" s="167"/>
    </row>
    <row r="99" spans="2:7" ht="14.25" customHeight="1">
      <c r="B99" s="50"/>
      <c r="C99" s="51"/>
      <c r="D99" s="52"/>
      <c r="E99" s="52"/>
      <c r="F99" s="52"/>
      <c r="G99" s="167"/>
    </row>
    <row r="100" spans="2:7" ht="14.25" customHeight="1">
      <c r="B100" s="50"/>
      <c r="C100" s="51"/>
      <c r="D100" s="52"/>
      <c r="E100" s="52"/>
      <c r="F100" s="52"/>
      <c r="G100" s="167"/>
    </row>
    <row r="101" spans="2:7" ht="14.25" customHeight="1">
      <c r="B101" s="51"/>
      <c r="C101" s="51"/>
      <c r="D101" s="52"/>
      <c r="E101" s="52"/>
      <c r="F101" s="52"/>
      <c r="G101" s="167"/>
    </row>
    <row r="102" spans="2:7" ht="14.25" customHeight="1"/>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sheetData>
  <sheetProtection algorithmName="SHA-512" hashValue="RhYQK1W4TppwAOecCKCyCkGIgWmQ5N73N/V/60fUXgR6x2d5MDYx3IKCyl/AVUJzHb1Tw/vDx5m3kmc4mu8qEw==" saltValue="R3n35d60T76Basi2pK3t+g==" spinCount="100000" sheet="1" objects="1" scenarios="1"/>
  <protectedRanges>
    <protectedRange sqref="G13:G17 G21:G25 G29:G30 G35:G50 G55:G60 G65:G72 G91 G77" name="Notes"/>
    <protectedRange sqref="C35:F49" name="Supplies"/>
    <protectedRange sqref="C55:F59" name="Capital Equipment"/>
  </protectedRanges>
  <mergeCells count="37">
    <mergeCell ref="D75:F75"/>
    <mergeCell ref="B77:C77"/>
    <mergeCell ref="B81:C81"/>
    <mergeCell ref="D80:F80"/>
    <mergeCell ref="B79:G79"/>
    <mergeCell ref="B72:C72"/>
    <mergeCell ref="B4:G4"/>
    <mergeCell ref="B5:G5"/>
    <mergeCell ref="B54:C54"/>
    <mergeCell ref="B64:C64"/>
    <mergeCell ref="B52:G52"/>
    <mergeCell ref="D53:F53"/>
    <mergeCell ref="B60:C60"/>
    <mergeCell ref="B62:G62"/>
    <mergeCell ref="D63:F63"/>
    <mergeCell ref="B28:C28"/>
    <mergeCell ref="B17:C17"/>
    <mergeCell ref="B34:C34"/>
    <mergeCell ref="B6:G6"/>
    <mergeCell ref="B7:G7"/>
    <mergeCell ref="B8:G8"/>
    <mergeCell ref="B91:C91"/>
    <mergeCell ref="B88:C88"/>
    <mergeCell ref="B85:G85"/>
    <mergeCell ref="D86:F86"/>
    <mergeCell ref="B2:G2"/>
    <mergeCell ref="B10:G10"/>
    <mergeCell ref="D11:F11"/>
    <mergeCell ref="B50:C50"/>
    <mergeCell ref="D19:F19"/>
    <mergeCell ref="B25:C25"/>
    <mergeCell ref="B32:G32"/>
    <mergeCell ref="D33:F33"/>
    <mergeCell ref="D27:F27"/>
    <mergeCell ref="B30:C30"/>
    <mergeCell ref="B12:C12"/>
    <mergeCell ref="B20:C20"/>
  </mergeCells>
  <conditionalFormatting sqref="H91">
    <cfRule type="containsText" dxfId="1" priority="1" operator="containsText" text="OVER BUDGET">
      <formula>NOT(ISERROR(SEARCH("OVER BUDGET",H91)))</formula>
    </cfRule>
  </conditionalFormatting>
  <dataValidations count="7">
    <dataValidation allowBlank="1" showInputMessage="1" showErrorMessage="1" prompt="Please provide a detailed but succinct summary of supplies and/or operations expenses that may be needed. " sqref="C35:C48"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49"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9 C71" xr:uid="{913DF382-1620-4ACB-9242-B32E85E57F38}"/>
    <dataValidation allowBlank="1" showInputMessage="1" showErrorMessage="1" prompt="Please provide a detailed but succinct summary of any capital equipment (greater than $5,000 in value) that may be needed. " sqref="C55:C58" xr:uid="{2C2BE98D-2B71-4D0C-8D33-DB30C7AED61D}"/>
    <dataValidation allowBlank="1" showInputMessage="1" showErrorMessage="1" prompt="Please provide a detailed but succinct summary of travel expenses that may be needed. " sqref="C65:C70" xr:uid="{DD4D26E0-A425-4C60-8E23-E905719E05A7}"/>
    <dataValidation allowBlank="1" showInputMessage="1" showErrorMessage="1" promptTitle="Rounded Funding Request" prompt="Note: All Total Annual Grant Funding Requests are rounded up to the nearest multiple of $100. " sqref="D91:F91" xr:uid="{2CC27E8D-7FFC-4E43-8CE2-4ED6B52BBD43}"/>
    <dataValidation allowBlank="1" showInputMessage="1" showErrorMessage="1" promptTitle="Additional Information" prompt="More information on Capital Equipment can be found in the Additional Info &amp; Definitions sheet. " sqref="B52:G52" xr:uid="{F5E56512-9A1E-44E5-917F-4829607AD3D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3"/>
  <sheetViews>
    <sheetView tabSelected="1" topLeftCell="A25" zoomScale="179" zoomScaleNormal="179" workbookViewId="0">
      <selection activeCell="C41" sqref="C41"/>
    </sheetView>
  </sheetViews>
  <sheetFormatPr defaultColWidth="9" defaultRowHeight="15"/>
  <cols>
    <col min="1" max="1" width="3.125" style="9" customWidth="1"/>
    <col min="2" max="2" width="47.875" style="142" bestFit="1" customWidth="1"/>
    <col min="3" max="5" width="40.625" style="9" customWidth="1"/>
    <col min="6" max="6" width="11.875" style="9" bestFit="1" customWidth="1"/>
    <col min="7" max="7" width="46" style="9" customWidth="1"/>
    <col min="8" max="16384" width="9" style="9"/>
  </cols>
  <sheetData>
    <row r="1" spans="2:7" ht="15.95" thickBot="1"/>
    <row r="2" spans="2:7" ht="27" thickBot="1">
      <c r="B2" s="322" t="str">
        <f>_xlfn.CONCAT("Campus Sustainability Fund - Annual Grant Funding Request - Project Information Summary for", " ",C12)</f>
        <v>Campus Sustainability Fund - Annual Grant Funding Request - Project Information Summary for Harvill Retrofit Project</v>
      </c>
      <c r="C2" s="323"/>
      <c r="D2" s="323"/>
      <c r="E2" s="323"/>
      <c r="F2" s="323"/>
      <c r="G2" s="324"/>
    </row>
    <row r="3" spans="2:7" ht="15.95" thickBot="1">
      <c r="B3" s="143"/>
      <c r="C3" s="76"/>
      <c r="D3" s="76"/>
      <c r="E3" s="76"/>
      <c r="F3" s="76"/>
      <c r="G3" s="77"/>
    </row>
    <row r="4" spans="2:7">
      <c r="B4" s="325" t="s">
        <v>113</v>
      </c>
      <c r="C4" s="326"/>
      <c r="D4" s="326"/>
      <c r="E4" s="326"/>
      <c r="F4" s="326"/>
      <c r="G4" s="327"/>
    </row>
    <row r="5" spans="2:7">
      <c r="B5" s="328"/>
      <c r="C5" s="329"/>
      <c r="D5" s="329"/>
      <c r="E5" s="329"/>
      <c r="F5" s="329"/>
      <c r="G5" s="330"/>
    </row>
    <row r="6" spans="2:7">
      <c r="B6" s="328"/>
      <c r="C6" s="329"/>
      <c r="D6" s="329"/>
      <c r="E6" s="329"/>
      <c r="F6" s="329"/>
      <c r="G6" s="330"/>
    </row>
    <row r="7" spans="2:7">
      <c r="B7" s="328"/>
      <c r="C7" s="329"/>
      <c r="D7" s="329"/>
      <c r="E7" s="329"/>
      <c r="F7" s="329"/>
      <c r="G7" s="330"/>
    </row>
    <row r="8" spans="2:7">
      <c r="B8" s="328"/>
      <c r="C8" s="329"/>
      <c r="D8" s="329"/>
      <c r="E8" s="329"/>
      <c r="F8" s="329"/>
      <c r="G8" s="330"/>
    </row>
    <row r="9" spans="2:7" ht="71.25" customHeight="1" thickBot="1">
      <c r="B9" s="331"/>
      <c r="C9" s="332"/>
      <c r="D9" s="332"/>
      <c r="E9" s="332"/>
      <c r="F9" s="332"/>
      <c r="G9" s="333"/>
    </row>
    <row r="10" spans="2:7" ht="15.95" thickBot="1"/>
    <row r="11" spans="2:7" ht="18.95">
      <c r="B11" s="412" t="s">
        <v>114</v>
      </c>
      <c r="C11" s="413"/>
      <c r="D11" s="10"/>
    </row>
    <row r="12" spans="2:7" ht="15.95">
      <c r="B12" s="144" t="s">
        <v>115</v>
      </c>
      <c r="C12" s="71" t="s">
        <v>116</v>
      </c>
      <c r="D12" s="11"/>
    </row>
    <row r="13" spans="2:7" ht="15.95">
      <c r="B13" s="144" t="s">
        <v>117</v>
      </c>
      <c r="C13" s="70" t="s">
        <v>118</v>
      </c>
      <c r="D13" s="11"/>
    </row>
    <row r="14" spans="2:7" ht="15.95">
      <c r="B14" s="144" t="s">
        <v>119</v>
      </c>
      <c r="C14" s="72">
        <v>2650300</v>
      </c>
      <c r="D14" s="12"/>
    </row>
    <row r="15" spans="2:7" ht="15.95">
      <c r="B15" s="144" t="s">
        <v>120</v>
      </c>
      <c r="C15" s="72">
        <v>24.55</v>
      </c>
      <c r="D15" s="12"/>
    </row>
    <row r="16" spans="2:7" ht="15.95">
      <c r="B16" s="144" t="s">
        <v>121</v>
      </c>
      <c r="C16" s="72" t="s">
        <v>122</v>
      </c>
      <c r="D16" s="12"/>
    </row>
    <row r="17" spans="1:7" ht="15.95">
      <c r="B17" s="145" t="s">
        <v>123</v>
      </c>
      <c r="C17" s="433">
        <v>45078</v>
      </c>
      <c r="D17" s="12"/>
    </row>
    <row r="18" spans="1:7" ht="17.100000000000001" thickBot="1">
      <c r="B18" s="146" t="s">
        <v>124</v>
      </c>
      <c r="C18" s="434">
        <v>45473</v>
      </c>
      <c r="D18" s="13"/>
    </row>
    <row r="19" spans="1:7" ht="15.95" thickBot="1"/>
    <row r="20" spans="1:7" ht="20.100000000000001" thickBot="1">
      <c r="B20" s="412" t="s">
        <v>125</v>
      </c>
      <c r="C20" s="414"/>
      <c r="D20" s="414"/>
      <c r="E20" s="415"/>
      <c r="F20" s="20"/>
    </row>
    <row r="21" spans="1:7">
      <c r="B21" s="147"/>
      <c r="C21" s="179" t="str">
        <f>'Additional Info &amp; Definitions'!$D$16</f>
        <v>Fiscal Year 2024</v>
      </c>
      <c r="D21" s="180" t="str">
        <f>'Additional Info &amp; Definitions'!$E$16</f>
        <v>Fiscal Year 2025</v>
      </c>
      <c r="E21" s="181" t="str">
        <f>'Additional Info &amp; Definitions'!$F$16</f>
        <v>Fiscal Year 2026</v>
      </c>
      <c r="F21" s="20"/>
    </row>
    <row r="22" spans="1:7" ht="15.95">
      <c r="B22" s="148" t="s">
        <v>126</v>
      </c>
      <c r="C22" s="62">
        <f>'Annual Grant Operating Budget'!D13+'Annual Grant Operating Budget'!D21</f>
        <v>0</v>
      </c>
      <c r="D22" s="15">
        <f>'Annual Grant Operating Budget'!E13+'Annual Grant Operating Budget'!E21</f>
        <v>0</v>
      </c>
      <c r="E22" s="63">
        <f>'Annual Grant Operating Budget'!F13+'Annual Grant Operating Budget'!F21</f>
        <v>0</v>
      </c>
      <c r="F22" s="20"/>
    </row>
    <row r="23" spans="1:7" ht="15.95">
      <c r="B23" s="148" t="s">
        <v>127</v>
      </c>
      <c r="C23" s="62">
        <f>'Annual Grant Operating Budget'!D14+'Annual Grant Operating Budget'!D22</f>
        <v>0</v>
      </c>
      <c r="D23" s="15">
        <f>'Annual Grant Operating Budget'!E14+'Annual Grant Operating Budget'!E22</f>
        <v>0</v>
      </c>
      <c r="E23" s="63">
        <f>'Annual Grant Operating Budget'!F14+'Annual Grant Operating Budget'!F22</f>
        <v>0</v>
      </c>
      <c r="F23" s="20"/>
    </row>
    <row r="24" spans="1:7" ht="15.95">
      <c r="B24" s="148" t="s">
        <v>128</v>
      </c>
      <c r="C24" s="62">
        <f>'Annual Grant Operating Budget'!D15+'Annual Grant Operating Budget'!D23</f>
        <v>0</v>
      </c>
      <c r="D24" s="15">
        <f>'Annual Grant Operating Budget'!E15+'Annual Grant Operating Budget'!E23</f>
        <v>0</v>
      </c>
      <c r="E24" s="63">
        <f>'Annual Grant Operating Budget'!F15+'Annual Grant Operating Budget'!F23</f>
        <v>0</v>
      </c>
      <c r="F24" s="20"/>
    </row>
    <row r="25" spans="1:7" ht="15.95">
      <c r="B25" s="148" t="s">
        <v>129</v>
      </c>
      <c r="C25" s="62">
        <f>'Annual Grant Operating Budget'!D16+'Annual Grant Operating Budget'!D24+'Annual Grant Operating Budget'!D29</f>
        <v>0</v>
      </c>
      <c r="D25" s="15">
        <f>'Annual Grant Operating Budget'!E16+'Annual Grant Operating Budget'!E24+'Annual Grant Operating Budget'!E29</f>
        <v>0</v>
      </c>
      <c r="E25" s="63">
        <f>'Annual Grant Operating Budget'!F16+'Annual Grant Operating Budget'!F24+'Annual Grant Operating Budget'!F29</f>
        <v>0</v>
      </c>
      <c r="F25" s="20"/>
    </row>
    <row r="26" spans="1:7" ht="15.95">
      <c r="B26" s="148" t="s">
        <v>130</v>
      </c>
      <c r="C26" s="62">
        <f>'Annual Grant Operating Budget'!D50</f>
        <v>37600</v>
      </c>
      <c r="D26" s="15">
        <f>'Annual Grant Operating Budget'!E50</f>
        <v>0</v>
      </c>
      <c r="E26" s="63">
        <f>'Annual Grant Operating Budget'!F50</f>
        <v>0</v>
      </c>
      <c r="F26" s="20"/>
    </row>
    <row r="27" spans="1:7" ht="15.95">
      <c r="B27" s="148" t="s">
        <v>131</v>
      </c>
      <c r="C27" s="62">
        <f>'Annual Grant Operating Budget'!D60</f>
        <v>0</v>
      </c>
      <c r="D27" s="15">
        <f>'Annual Grant Operating Budget'!E60</f>
        <v>0</v>
      </c>
      <c r="E27" s="63">
        <f>'Annual Grant Operating Budget'!F60</f>
        <v>0</v>
      </c>
      <c r="F27" s="20"/>
    </row>
    <row r="28" spans="1:7" ht="15.95">
      <c r="B28" s="149" t="s">
        <v>132</v>
      </c>
      <c r="C28" s="62">
        <f>'Annual Grant Operating Budget'!D72</f>
        <v>0</v>
      </c>
      <c r="D28" s="15">
        <f>'Annual Grant Operating Budget'!E72</f>
        <v>0</v>
      </c>
      <c r="E28" s="63">
        <f>'Annual Grant Operating Budget'!F72</f>
        <v>0</v>
      </c>
      <c r="F28" s="20"/>
    </row>
    <row r="29" spans="1:7" ht="15.95" thickBot="1">
      <c r="B29" s="191" t="s">
        <v>133</v>
      </c>
      <c r="C29" s="59">
        <f>'Annual Grant Operating Budget'!D82</f>
        <v>0</v>
      </c>
      <c r="D29" s="60">
        <f>'Annual Grant Operating Budget'!E82</f>
        <v>0</v>
      </c>
      <c r="E29" s="61">
        <f>'Annual Grant Operating Budget'!F82</f>
        <v>0</v>
      </c>
      <c r="F29" s="20"/>
    </row>
    <row r="30" spans="1:7" ht="21.95" thickTop="1" thickBot="1">
      <c r="A30" s="20"/>
      <c r="B30" s="150" t="s">
        <v>111</v>
      </c>
      <c r="C30" s="192">
        <f>'Annual Grant Operating Budget'!D91</f>
        <v>37600</v>
      </c>
      <c r="D30" s="192">
        <f>'Annual Grant Operating Budget'!E91</f>
        <v>0</v>
      </c>
      <c r="E30" s="193">
        <f>'Annual Grant Operating Budget'!F91</f>
        <v>0</v>
      </c>
      <c r="F30" s="93" t="str">
        <f>'Annual Grant Operating Budget'!H91</f>
        <v xml:space="preserve"> </v>
      </c>
      <c r="G30" s="49" t="str">
        <f>IF(F30="OVER BUDGET","One or more fiscal years is over our $100,000 limit. Please reduce your budget to below $100,000 before submitting.", " ")</f>
        <v xml:space="preserve"> </v>
      </c>
    </row>
    <row r="31" spans="1:7" ht="15.95" thickBot="1"/>
    <row r="32" spans="1:7" ht="18.95">
      <c r="B32" s="412" t="s">
        <v>134</v>
      </c>
      <c r="C32" s="416"/>
      <c r="D32" s="416"/>
      <c r="E32" s="413"/>
    </row>
    <row r="33" spans="2:5" ht="15.95">
      <c r="B33" s="151" t="s">
        <v>135</v>
      </c>
      <c r="C33" s="14" t="str">
        <f>'Additional Info &amp; Definitions'!$D$16</f>
        <v>Fiscal Year 2024</v>
      </c>
      <c r="D33" s="14" t="str">
        <f>'Additional Info &amp; Definitions'!$E$16</f>
        <v>Fiscal Year 2025</v>
      </c>
      <c r="E33" s="31" t="str">
        <f>'Additional Info &amp; Definitions'!$F$16</f>
        <v>Fiscal Year 2026</v>
      </c>
    </row>
    <row r="34" spans="2:5" ht="32.1">
      <c r="B34" s="152" t="s">
        <v>136</v>
      </c>
      <c r="C34" s="73">
        <v>64487</v>
      </c>
      <c r="D34" s="73"/>
      <c r="E34" s="74"/>
    </row>
    <row r="35" spans="2:5">
      <c r="B35" s="152"/>
      <c r="C35" s="73"/>
      <c r="D35" s="73"/>
      <c r="E35" s="74"/>
    </row>
    <row r="36" spans="2:5">
      <c r="B36" s="152"/>
      <c r="C36" s="73"/>
      <c r="D36" s="73"/>
      <c r="E36" s="74"/>
    </row>
    <row r="37" spans="2:5">
      <c r="B37" s="152"/>
      <c r="C37" s="73"/>
      <c r="D37" s="73"/>
      <c r="E37" s="74"/>
    </row>
    <row r="38" spans="2:5" ht="15.95" thickBot="1">
      <c r="B38" s="152"/>
      <c r="C38" s="73"/>
      <c r="D38" s="73"/>
      <c r="E38" s="74"/>
    </row>
    <row r="39" spans="2:5" ht="21" thickBot="1">
      <c r="B39" s="150" t="s">
        <v>137</v>
      </c>
      <c r="C39" s="54">
        <f>SUM(C34:C38)</f>
        <v>64487</v>
      </c>
      <c r="D39" s="54">
        <f t="shared" ref="D39:E39" si="0">SUM(D34:D38)</f>
        <v>0</v>
      </c>
      <c r="E39" s="55">
        <f t="shared" si="0"/>
        <v>0</v>
      </c>
    </row>
    <row r="40" spans="2:5" ht="15.95" thickBot="1">
      <c r="B40" s="143"/>
      <c r="C40" s="76"/>
      <c r="D40" s="76"/>
      <c r="E40" s="77"/>
    </row>
    <row r="41" spans="2:5" ht="21" thickBot="1">
      <c r="B41" s="150" t="s">
        <v>138</v>
      </c>
      <c r="C41" s="54">
        <f>C30+C39</f>
        <v>102087</v>
      </c>
      <c r="D41" s="54">
        <f t="shared" ref="D41:E41" si="1">D30+D39</f>
        <v>0</v>
      </c>
      <c r="E41" s="54">
        <f t="shared" si="1"/>
        <v>0</v>
      </c>
    </row>
    <row r="42" spans="2:5" ht="15.95" thickBot="1">
      <c r="B42" s="143"/>
      <c r="C42" s="76"/>
      <c r="D42" s="76"/>
      <c r="E42" s="77"/>
    </row>
    <row r="43" spans="2:5" ht="21" thickBot="1">
      <c r="B43" s="150" t="s">
        <v>139</v>
      </c>
      <c r="C43" s="86">
        <f>C30/C41</f>
        <v>0.36831330139978646</v>
      </c>
      <c r="D43" s="86" t="e">
        <f t="shared" ref="D43:E43" si="2">D30/D41</f>
        <v>#DIV/0!</v>
      </c>
      <c r="E43" s="86" t="e">
        <f t="shared" si="2"/>
        <v>#DIV/0!</v>
      </c>
    </row>
  </sheetData>
  <sheetProtection algorithmName="SHA-512" hashValue="OAtf9ufuAPs36WYYBzZaXr+jEwIf2Y3ZU2y7FLEQexlFqTrJbCQW/d2XUzKM6kEUQesMt7JZb7vUYFIEsW+Qxw==" saltValue="ugjoBFIzQe1IQTtKyAsT8Q==" spinCount="100000" sheet="1" objects="1" scenarios="1"/>
  <protectedRanges>
    <protectedRange sqref="C12:C13" name="Project Information Summary"/>
    <protectedRange sqref="B34:E38" name="Additional Funding Sources Summary"/>
  </protectedRanges>
  <mergeCells count="5">
    <mergeCell ref="B11:C11"/>
    <mergeCell ref="B20:E20"/>
    <mergeCell ref="B2:G2"/>
    <mergeCell ref="B4:G9"/>
    <mergeCell ref="B32:E32"/>
  </mergeCells>
  <conditionalFormatting sqref="F30">
    <cfRule type="containsText" dxfId="0" priority="1" operator="containsText" text="OVER BUDGET">
      <formula>NOT(ISERROR(SEARCH("OVER BUDGET",F30)))</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workbookViewId="0"/>
  </sheetViews>
  <sheetFormatPr defaultColWidth="9"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321"/>
      <c r="C2" s="321"/>
      <c r="D2" s="321"/>
      <c r="E2" s="321"/>
    </row>
    <row r="3" spans="2:8">
      <c r="B3" s="321"/>
      <c r="C3" s="321"/>
      <c r="D3" s="321"/>
      <c r="E3" s="321"/>
    </row>
    <row r="4" spans="2:8">
      <c r="B4" s="321"/>
      <c r="C4" s="321"/>
      <c r="D4" s="321"/>
      <c r="E4" s="321"/>
    </row>
    <row r="5" spans="2:8">
      <c r="B5" s="321"/>
      <c r="C5" s="321"/>
      <c r="D5" s="321"/>
      <c r="E5" s="321"/>
    </row>
    <row r="6" spans="2:8">
      <c r="B6" s="321"/>
      <c r="C6" s="321"/>
      <c r="D6" s="321"/>
      <c r="E6" s="321"/>
    </row>
    <row r="7" spans="2:8" ht="15.95" thickBot="1"/>
    <row r="8" spans="2:8" ht="27" thickBot="1">
      <c r="B8" s="322" t="s">
        <v>140</v>
      </c>
      <c r="C8" s="323"/>
      <c r="D8" s="323"/>
      <c r="E8" s="323"/>
      <c r="F8" s="323"/>
      <c r="G8" s="323"/>
      <c r="H8" s="324"/>
    </row>
    <row r="9" spans="2:8" ht="15.95" thickBot="1">
      <c r="B9" s="427"/>
      <c r="C9" s="428"/>
      <c r="D9" s="428"/>
      <c r="E9" s="428"/>
      <c r="F9" s="428"/>
      <c r="G9" s="428"/>
      <c r="H9" s="429"/>
    </row>
    <row r="10" spans="2:8" ht="18.95">
      <c r="B10" s="417" t="s">
        <v>141</v>
      </c>
      <c r="C10" s="418"/>
      <c r="D10" s="418"/>
      <c r="E10" s="418"/>
      <c r="F10" s="418"/>
      <c r="G10" s="418"/>
      <c r="H10" s="419"/>
    </row>
    <row r="11" spans="2:8" s="50" customFormat="1" ht="60" customHeight="1">
      <c r="B11" s="420" t="s">
        <v>142</v>
      </c>
      <c r="C11" s="421"/>
      <c r="D11" s="421"/>
      <c r="E11" s="421"/>
      <c r="F11" s="421"/>
      <c r="G11" s="421"/>
      <c r="H11" s="422"/>
    </row>
    <row r="12" spans="2:8" s="50" customFormat="1" ht="60" customHeight="1">
      <c r="B12" s="420" t="s">
        <v>143</v>
      </c>
      <c r="C12" s="421"/>
      <c r="D12" s="421"/>
      <c r="E12" s="421"/>
      <c r="F12" s="421"/>
      <c r="G12" s="421"/>
      <c r="H12" s="422"/>
    </row>
    <row r="13" spans="2:8" s="50" customFormat="1" ht="75" customHeight="1">
      <c r="B13" s="423" t="s">
        <v>144</v>
      </c>
      <c r="C13" s="421"/>
      <c r="D13" s="421"/>
      <c r="E13" s="421"/>
      <c r="F13" s="421"/>
      <c r="G13" s="421"/>
      <c r="H13" s="422"/>
    </row>
    <row r="14" spans="2:8" s="50" customFormat="1" ht="45" customHeight="1">
      <c r="B14" s="424" t="s">
        <v>145</v>
      </c>
      <c r="C14" s="425"/>
      <c r="D14" s="425"/>
      <c r="E14" s="425"/>
      <c r="F14" s="425"/>
      <c r="G14" s="425"/>
      <c r="H14" s="426"/>
    </row>
    <row r="15" spans="2:8" s="50" customFormat="1" ht="112.5" customHeight="1">
      <c r="B15" s="424" t="s">
        <v>146</v>
      </c>
      <c r="C15" s="425"/>
      <c r="D15" s="425"/>
      <c r="E15" s="425"/>
      <c r="F15" s="425"/>
      <c r="G15" s="425"/>
      <c r="H15" s="426"/>
    </row>
    <row r="16" spans="2:8">
      <c r="B16" s="107"/>
      <c r="C16" s="108"/>
      <c r="D16" s="116" t="s">
        <v>75</v>
      </c>
      <c r="E16" s="116" t="s">
        <v>147</v>
      </c>
      <c r="F16" s="116" t="s">
        <v>148</v>
      </c>
      <c r="G16" s="316"/>
      <c r="H16" s="109"/>
    </row>
    <row r="17" spans="2:8">
      <c r="B17" s="107"/>
      <c r="C17" s="110" t="s">
        <v>70</v>
      </c>
      <c r="D17" s="117">
        <v>0.34300000000000003</v>
      </c>
      <c r="E17" s="117">
        <v>0.32600000000000001</v>
      </c>
      <c r="F17" s="117">
        <v>0.32600000000000001</v>
      </c>
      <c r="G17" s="108"/>
      <c r="H17" s="98"/>
    </row>
    <row r="18" spans="2:8">
      <c r="B18" s="107"/>
      <c r="C18" s="110" t="s">
        <v>71</v>
      </c>
      <c r="D18" s="117">
        <v>0.184</v>
      </c>
      <c r="E18" s="117">
        <v>0.18099999999999999</v>
      </c>
      <c r="F18" s="117">
        <v>0.18099999999999999</v>
      </c>
      <c r="G18" s="108"/>
      <c r="H18" s="98"/>
    </row>
    <row r="19" spans="2:8">
      <c r="B19" s="107"/>
      <c r="C19" s="110" t="s">
        <v>72</v>
      </c>
      <c r="D19" s="117">
        <v>3.1E-2</v>
      </c>
      <c r="E19" s="117">
        <v>2.4E-2</v>
      </c>
      <c r="F19" s="117">
        <v>2.4E-2</v>
      </c>
      <c r="G19" s="108"/>
      <c r="H19" s="98"/>
    </row>
    <row r="20" spans="2:8">
      <c r="B20" s="207"/>
      <c r="C20" s="110" t="s">
        <v>73</v>
      </c>
      <c r="D20" s="317">
        <v>0.15</v>
      </c>
      <c r="E20" s="317">
        <v>0.17799999999999999</v>
      </c>
      <c r="F20" s="317">
        <v>0.17799999999999999</v>
      </c>
      <c r="G20" s="208"/>
      <c r="H20" s="318"/>
    </row>
    <row r="21" spans="2:8" s="50" customFormat="1" ht="262.5" customHeight="1">
      <c r="B21" s="424" t="s">
        <v>149</v>
      </c>
      <c r="C21" s="425"/>
      <c r="D21" s="425"/>
      <c r="E21" s="425"/>
      <c r="F21" s="425"/>
      <c r="G21" s="425"/>
      <c r="H21" s="426"/>
    </row>
    <row r="22" spans="2:8">
      <c r="B22" s="104"/>
      <c r="C22" s="105"/>
      <c r="D22" s="118" t="str">
        <f>D16</f>
        <v>Fiscal Year 2024</v>
      </c>
      <c r="E22" s="118" t="str">
        <f>E16</f>
        <v>Fiscal Year 2025</v>
      </c>
      <c r="F22" s="118" t="str">
        <f>F16</f>
        <v>Fiscal Year 2026</v>
      </c>
      <c r="G22" s="105"/>
      <c r="H22" s="106"/>
    </row>
    <row r="23" spans="2:8" ht="15.95">
      <c r="B23" s="207"/>
      <c r="C23" s="105" t="s">
        <v>150</v>
      </c>
      <c r="D23" s="319">
        <v>6298</v>
      </c>
      <c r="E23" s="319">
        <v>6423</v>
      </c>
      <c r="F23" s="319">
        <v>6552</v>
      </c>
      <c r="G23" s="208"/>
      <c r="H23" s="318"/>
    </row>
    <row r="24" spans="2:8" ht="15.95" thickBot="1">
      <c r="B24" s="194"/>
      <c r="C24" s="209"/>
      <c r="D24" s="209"/>
      <c r="E24" s="209"/>
      <c r="F24" s="209"/>
      <c r="G24" s="209"/>
      <c r="H24" s="320"/>
    </row>
    <row r="25" spans="2:8" ht="15.95" thickBot="1">
      <c r="B25" s="427"/>
      <c r="C25" s="428"/>
      <c r="D25" s="428"/>
      <c r="E25" s="428"/>
      <c r="F25" s="428"/>
      <c r="G25" s="428"/>
      <c r="H25" s="429"/>
    </row>
    <row r="26" spans="2:8" ht="18.95">
      <c r="B26" s="417" t="s">
        <v>151</v>
      </c>
      <c r="C26" s="418"/>
      <c r="D26" s="418"/>
      <c r="E26" s="418"/>
      <c r="F26" s="418"/>
      <c r="G26" s="418"/>
      <c r="H26" s="419"/>
    </row>
    <row r="27" spans="2:8" ht="50.1" customHeight="1">
      <c r="B27" s="420" t="s">
        <v>152</v>
      </c>
      <c r="C27" s="421"/>
      <c r="D27" s="421"/>
      <c r="E27" s="421"/>
      <c r="F27" s="421"/>
      <c r="G27" s="421"/>
      <c r="H27" s="422"/>
    </row>
    <row r="28" spans="2:8" ht="75" customHeight="1">
      <c r="B28" s="430" t="s">
        <v>153</v>
      </c>
      <c r="C28" s="431"/>
      <c r="D28" s="431"/>
      <c r="E28" s="431"/>
      <c r="F28" s="431"/>
      <c r="G28" s="431"/>
      <c r="H28" s="432"/>
    </row>
    <row r="29" spans="2:8" ht="60" customHeight="1" thickBot="1">
      <c r="B29" s="375" t="s">
        <v>154</v>
      </c>
      <c r="C29" s="376"/>
      <c r="D29" s="376"/>
      <c r="E29" s="376"/>
      <c r="F29" s="376"/>
      <c r="G29" s="376"/>
      <c r="H29" s="377"/>
    </row>
  </sheetData>
  <sheetProtection algorithmName="SHA-512" hashValue="KADwzp9lT1pVGJzS7oh8VKWoCjPVqSPfW/jUdEooTaK/9L2JfiRWY9XhF3bzogxkJeG3oxVaQLpzMaicFFySgQ==" saltValue="KPppFdggJRsc3QMnMR/epQ==" spinCount="100000" sheet="1" objects="1" scenarios="1"/>
  <mergeCells count="15">
    <mergeCell ref="B2:E6"/>
    <mergeCell ref="B8:H8"/>
    <mergeCell ref="B29:H29"/>
    <mergeCell ref="B10:H10"/>
    <mergeCell ref="B11:H11"/>
    <mergeCell ref="B12:H12"/>
    <mergeCell ref="B13:H13"/>
    <mergeCell ref="B14:H14"/>
    <mergeCell ref="B15:H15"/>
    <mergeCell ref="B9:H9"/>
    <mergeCell ref="B25:H25"/>
    <mergeCell ref="B21:H21"/>
    <mergeCell ref="B26:H26"/>
    <mergeCell ref="B28:H28"/>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025C29B7-08D3-4C86-AB79-EB764BA07875}"/>
</file>

<file path=customXml/itemProps2.xml><?xml version="1.0" encoding="utf-8"?>
<ds:datastoreItem xmlns:ds="http://schemas.openxmlformats.org/officeDocument/2006/customXml" ds:itemID="{CC5B27BA-2DF8-46BC-AB7C-3C8199DE9309}"/>
</file>

<file path=customXml/itemProps3.xml><?xml version="1.0" encoding="utf-8"?>
<ds:datastoreItem xmlns:ds="http://schemas.openxmlformats.org/officeDocument/2006/customXml" ds:itemID="{3FBDAF19-CB7E-4D26-B3E9-2B72120621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2023-05-30T23:15:31Z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