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mc:AlternateContent xmlns:mc="http://schemas.openxmlformats.org/markup-compatibility/2006">
    <mc:Choice Requires="x15">
      <x15ac:absPath xmlns:x15ac="http://schemas.microsoft.com/office/spreadsheetml/2010/11/ac" url="C:\Users\emilyhaworth\Downloads\"/>
    </mc:Choice>
  </mc:AlternateContent>
  <xr:revisionPtr revIDLastSave="0" documentId="8_{889092B3-A61F-424A-BBA7-0CE828510077}" xr6:coauthVersionLast="47" xr6:coauthVersionMax="47" xr10:uidLastSave="{00000000-0000-0000-0000-000000000000}"/>
  <workbookProtection workbookAlgorithmName="SHA-512" workbookHashValue="V/BDUXNqUIFnkbicYDAYawZUzqpm4XYv8I7p3dbzripF3paaRVAOJVtVPrT/20mcyjkdXYrs5lRpnNKQjFBWug==" workbookSaltValue="CwJVSjgRsMH5tmbCzmKybA==" workbookSpinCount="100000" lockStructure="1"/>
  <bookViews>
    <workbookView xWindow="-120" yWindow="-120" windowWidth="29040" windowHeight="15720" firstSheet="3" activeTab="3"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C39" i="3" l="1"/>
  <c r="D81" i="1"/>
  <c r="F81" i="1"/>
  <c r="E81" i="1"/>
  <c r="F76" i="1"/>
  <c r="E76" i="1"/>
  <c r="D76" i="1"/>
  <c r="Y55" i="4" l="1"/>
  <c r="I56" i="4"/>
  <c r="I57" i="4"/>
  <c r="I58" i="4"/>
  <c r="I55" i="4"/>
  <c r="Y58" i="4" l="1"/>
  <c r="X58" i="4"/>
  <c r="U58" i="4"/>
  <c r="Z58" i="4" s="1"/>
  <c r="AA58" i="4" s="1"/>
  <c r="Y57" i="4"/>
  <c r="X57" i="4"/>
  <c r="U57" i="4"/>
  <c r="Z57" i="4" s="1"/>
  <c r="AA57" i="4" s="1"/>
  <c r="Y56" i="4"/>
  <c r="X56" i="4"/>
  <c r="U56" i="4"/>
  <c r="X55" i="4"/>
  <c r="Z55" i="4" s="1"/>
  <c r="AA55" i="4" s="1"/>
  <c r="Q58" i="4"/>
  <c r="P58" i="4"/>
  <c r="R58" i="4" s="1"/>
  <c r="S58" i="4" s="1"/>
  <c r="M58" i="4"/>
  <c r="Q57" i="4"/>
  <c r="P57" i="4"/>
  <c r="M57" i="4"/>
  <c r="R57" i="4" s="1"/>
  <c r="S57" i="4" s="1"/>
  <c r="Q56" i="4"/>
  <c r="P56" i="4"/>
  <c r="M56" i="4"/>
  <c r="R56" i="4" s="1"/>
  <c r="S56" i="4" s="1"/>
  <c r="Q55" i="4"/>
  <c r="P55" i="4"/>
  <c r="R55" i="4" s="1"/>
  <c r="E56" i="4"/>
  <c r="H56" i="4"/>
  <c r="E57" i="4"/>
  <c r="H57" i="4"/>
  <c r="E58" i="4"/>
  <c r="H58" i="4"/>
  <c r="H55" i="4"/>
  <c r="J55" i="4" s="1"/>
  <c r="Z56" i="4" l="1"/>
  <c r="AA56" i="4" s="1"/>
  <c r="S55" i="4"/>
  <c r="J57" i="4"/>
  <c r="K57" i="4" s="1"/>
  <c r="J56" i="4"/>
  <c r="K56" i="4" s="1"/>
  <c r="J58" i="4"/>
  <c r="K58" i="4" s="1"/>
  <c r="K55" i="4"/>
  <c r="D22" i="5" l="1"/>
  <c r="E22" i="5"/>
  <c r="F22" i="5"/>
  <c r="F72" i="1"/>
  <c r="E72" i="1"/>
  <c r="D72" i="1"/>
  <c r="B2" i="1"/>
  <c r="F12" i="1"/>
  <c r="E12" i="1"/>
  <c r="D12" i="1"/>
  <c r="F90" i="1"/>
  <c r="E90" i="1"/>
  <c r="D90" i="1"/>
  <c r="L53" i="4"/>
  <c r="B2" i="3"/>
  <c r="D39" i="3"/>
  <c r="E39" i="3"/>
  <c r="E33" i="3" l="1"/>
  <c r="D33" i="3"/>
  <c r="C33" i="3"/>
  <c r="E21" i="3"/>
  <c r="D21" i="3"/>
  <c r="C21" i="3"/>
  <c r="B2" i="4"/>
  <c r="E28" i="3"/>
  <c r="D28" i="3"/>
  <c r="C28" i="3"/>
  <c r="D50" i="1"/>
  <c r="C26" i="3" s="1"/>
  <c r="D60" i="1"/>
  <c r="C27" i="3" s="1"/>
  <c r="E60" i="1"/>
  <c r="D27" i="3" s="1"/>
  <c r="F60" i="1"/>
  <c r="E27" i="3" s="1"/>
  <c r="E50" i="1"/>
  <c r="D26" i="3" s="1"/>
  <c r="F50" i="1"/>
  <c r="E26" i="3" s="1"/>
  <c r="X60" i="4"/>
  <c r="P60" i="4"/>
  <c r="F87" i="1"/>
  <c r="F64" i="1"/>
  <c r="F54" i="1"/>
  <c r="F28" i="1"/>
  <c r="F20" i="1"/>
  <c r="E87" i="1"/>
  <c r="E64" i="1"/>
  <c r="E54" i="1"/>
  <c r="E20" i="1"/>
  <c r="D87" i="1"/>
  <c r="D64" i="1"/>
  <c r="D54" i="1"/>
  <c r="D28" i="1"/>
  <c r="D20" i="1"/>
  <c r="F34" i="1"/>
  <c r="E34" i="1"/>
  <c r="D34"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H13" i="4"/>
  <c r="I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N18" i="4" l="1"/>
  <c r="E13" i="1" s="1"/>
  <c r="H18" i="4"/>
  <c r="D13" i="1" s="1"/>
  <c r="I18" i="4"/>
  <c r="D21" i="1" s="1"/>
  <c r="I60" i="4"/>
  <c r="D29" i="1" s="1"/>
  <c r="D30" i="1" s="1"/>
  <c r="O18" i="4"/>
  <c r="E21" i="1" s="1"/>
  <c r="T18" i="4"/>
  <c r="F21" i="1" s="1"/>
  <c r="S18" i="4"/>
  <c r="F13" i="1" s="1"/>
  <c r="S60" i="4"/>
  <c r="E24" i="1" s="1"/>
  <c r="AA60" i="4"/>
  <c r="F24" i="1" s="1"/>
  <c r="Q60" i="4"/>
  <c r="E29" i="1" s="1"/>
  <c r="E30" i="1" s="1"/>
  <c r="Y60" i="4"/>
  <c r="F29" i="1" s="1"/>
  <c r="F30" i="1" s="1"/>
  <c r="R60" i="4"/>
  <c r="E16" i="1" s="1"/>
  <c r="Z60" i="4"/>
  <c r="F16" i="1" s="1"/>
  <c r="N48" i="4"/>
  <c r="E15" i="1" s="1"/>
  <c r="H48" i="4"/>
  <c r="D15" i="1" s="1"/>
  <c r="S48" i="4"/>
  <c r="F15" i="1" s="1"/>
  <c r="S30" i="4"/>
  <c r="F14" i="1" s="1"/>
  <c r="H30" i="4"/>
  <c r="D14" i="1" s="1"/>
  <c r="I30" i="4"/>
  <c r="O30" i="4"/>
  <c r="T30" i="4"/>
  <c r="N30" i="4"/>
  <c r="E14" i="1" s="1"/>
  <c r="C22" i="3" l="1"/>
  <c r="E25" i="3"/>
  <c r="E22" i="3"/>
  <c r="D25" i="3"/>
  <c r="D22" i="3"/>
  <c r="E17" i="1"/>
  <c r="F17" i="1"/>
  <c r="K60" i="4"/>
  <c r="D24" i="1" s="1"/>
  <c r="J60" i="4"/>
  <c r="D16" i="1" s="1"/>
  <c r="T48" i="4"/>
  <c r="F23" i="1" s="1"/>
  <c r="E24" i="3" s="1"/>
  <c r="I48" i="4"/>
  <c r="D23" i="1" s="1"/>
  <c r="C24" i="3" s="1"/>
  <c r="O48" i="4"/>
  <c r="E23" i="1" s="1"/>
  <c r="D24" i="3" s="1"/>
  <c r="F22" i="1"/>
  <c r="D22" i="1"/>
  <c r="E22" i="1"/>
  <c r="E23" i="3" l="1"/>
  <c r="D23" i="3"/>
  <c r="C23" i="3"/>
  <c r="D17" i="1"/>
  <c r="C25" i="3"/>
  <c r="E25" i="1"/>
  <c r="F25" i="1"/>
  <c r="D25" i="1"/>
  <c r="D77" i="1" l="1"/>
  <c r="E77" i="1"/>
  <c r="E82" i="1" s="1"/>
  <c r="F77" i="1"/>
  <c r="F82" i="1" s="1"/>
  <c r="F88" i="1" l="1"/>
  <c r="F91" i="1" s="1"/>
  <c r="E30" i="3" s="1"/>
  <c r="E29" i="3"/>
  <c r="E88" i="1"/>
  <c r="E91" i="1" s="1"/>
  <c r="D29" i="3"/>
  <c r="D88" i="1"/>
  <c r="D91" i="1" s="1"/>
  <c r="C30" i="3" s="1"/>
  <c r="C29" i="3"/>
  <c r="C41" i="3" l="1"/>
  <c r="C43" i="3" s="1"/>
  <c r="E41" i="3"/>
  <c r="E43" i="3" s="1"/>
  <c r="H91" i="1" l="1"/>
  <c r="I91" i="1" s="1"/>
  <c r="D30" i="3"/>
  <c r="D41" i="3" l="1"/>
  <c r="D43" i="3" s="1"/>
  <c r="F30" i="3"/>
  <c r="G30" i="3" s="1"/>
</calcChain>
</file>

<file path=xl/sharedStrings.xml><?xml version="1.0" encoding="utf-8"?>
<sst xmlns="http://schemas.openxmlformats.org/spreadsheetml/2006/main" count="284" uniqueCount="148">
  <si>
    <t>To download this template, click File &gt; Save As &gt; Download a Copy. 
If you upload this template to Google Sheets to work on it collaboratively, you will need to pull that information into a fresh copy of this template that has not been uploaded to Google Sheets as uploading this template to Google Sheet breaks it.</t>
  </si>
  <si>
    <t>Campus Sustainability Fund - Annual Grant Funding Request - Instructions &amp; Guidelines</t>
  </si>
  <si>
    <r>
      <rPr>
        <b/>
        <u/>
        <sz val="11"/>
        <color rgb="FF000000"/>
        <rFont val="Calibri"/>
        <family val="2"/>
      </rPr>
      <t>Instructions:</t>
    </r>
    <r>
      <rPr>
        <sz val="11"/>
        <color rgb="FF000000"/>
        <rFont val="Calibri"/>
        <family val="2"/>
      </rPr>
      <t xml:space="preserve"> This budget template should be filled out as part of any </t>
    </r>
    <r>
      <rPr>
        <b/>
        <sz val="11"/>
        <color rgb="FF000000"/>
        <rFont val="Calibri"/>
        <family val="2"/>
      </rPr>
      <t xml:space="preserve">Annual Grant </t>
    </r>
    <r>
      <rPr>
        <sz val="11"/>
        <color rgb="FF000000"/>
        <rFont val="Calibri"/>
        <family val="2"/>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for the </t>
    </r>
    <r>
      <rPr>
        <b/>
        <sz val="11"/>
        <color rgb="FF000000"/>
        <rFont val="Calibri"/>
        <family val="2"/>
      </rPr>
      <t>2023 - 2024 Annual Grant</t>
    </r>
    <r>
      <rPr>
        <sz val="11"/>
        <color rgb="FF000000"/>
        <rFont val="Calibri"/>
        <family val="2"/>
      </rPr>
      <t xml:space="preserve"> funding cycle. 
This budget template is broken into three parts, each requiring applicants to input information before this budget template may be submitted as part of their application. Please read the instructions and guidelines on each individual sheet carefully. </t>
    </r>
    <r>
      <rPr>
        <b/>
        <sz val="11"/>
        <color rgb="FF000000"/>
        <rFont val="Calibri"/>
        <family val="2"/>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rgb="FF000000"/>
        <rFont val="Calibri"/>
        <family val="2"/>
      </rPr>
      <t xml:space="preserve">Note that applicants will </t>
    </r>
    <r>
      <rPr>
        <b/>
        <u/>
        <sz val="11"/>
        <color rgb="FF000000"/>
        <rFont val="Calibri"/>
        <family val="2"/>
      </rPr>
      <t>not</t>
    </r>
    <r>
      <rPr>
        <sz val="11"/>
        <color rgb="FF000000"/>
        <rFont val="Calibri"/>
        <family val="2"/>
      </rPr>
      <t xml:space="preserve"> be able to edit any cells beyond those that are sky blue. 
Improperly completing this template may result in your application being deemed "incomplete" and ineligible for review. 
</t>
    </r>
    <r>
      <rPr>
        <b/>
        <sz val="11"/>
        <color rgb="FF000000"/>
        <rFont val="Calibri"/>
        <family val="2"/>
      </rPr>
      <t xml:space="preserve">Please save and submit this file with the following naming format: </t>
    </r>
    <r>
      <rPr>
        <b/>
        <sz val="11"/>
        <color rgb="FFFF0000"/>
        <rFont val="Calibri"/>
        <family val="2"/>
      </rPr>
      <t>Project Name_2023-2024 Annual Grant Application</t>
    </r>
    <r>
      <rPr>
        <b/>
        <sz val="11"/>
        <color rgb="FF000000"/>
        <rFont val="Calibri"/>
        <family val="2"/>
      </rPr>
      <t xml:space="preserve">. 
</t>
    </r>
    <r>
      <rPr>
        <sz val="11"/>
        <color rgb="FF000000"/>
        <rFont val="Calibri"/>
        <family val="2"/>
      </rPr>
      <t xml:space="preserve">
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 xml:space="preserve">. </t>
    </r>
  </si>
  <si>
    <r>
      <rPr>
        <b/>
        <u/>
        <sz val="11"/>
        <color rgb="FF000000"/>
        <rFont val="Calibri"/>
        <family val="2"/>
      </rPr>
      <t>Instructions</t>
    </r>
    <r>
      <rPr>
        <sz val="11"/>
        <color rgb="FF000000"/>
        <rFont val="Calibri"/>
        <family val="2"/>
      </rPr>
      <t xml:space="preserve">: This sheet serves to summarize all personnel expenditures associated with your project. All information on this sheet is automatically pulled to the Project Information Summary and Annual Grant Operating Budget sheets. </t>
    </r>
    <r>
      <rPr>
        <b/>
        <sz val="11"/>
        <color rgb="FF000000"/>
        <rFont val="Calibri"/>
        <family val="2"/>
      </rPr>
      <t>Additional information and definitions, including minimum wage increases, the difference between Full Benefit Employees and Ancillary Employees, graduate assistantships, and more can be found in the Additional Info &amp; Definitions sheet. 
If you plan to pay a person or business for their services who are NOT a University of Arizona employee, this expense must go on the "Operating Budget" sheet.
Supplementary compensation for faculty or staff is not eligible for funding.</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</si>
  <si>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</si>
  <si>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</si>
  <si>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rPr>
        <sz val="11"/>
        <color rgb="FF000000"/>
        <rFont val="Calibri"/>
        <family val="2"/>
      </rPr>
      <t xml:space="preserve">If you believe there is a formula error that needs to be corrected, need assistance completing this template, or have any other issues, please reach out to the CSF Coordinator, Emily Haworth, at </t>
    </r>
    <r>
      <rPr>
        <b/>
        <sz val="11"/>
        <color rgb="FF000000"/>
        <rFont val="Calibri"/>
        <family val="2"/>
      </rPr>
      <t>emilyhaworth@arizona.edu</t>
    </r>
    <r>
      <rPr>
        <sz val="11"/>
        <color rgb="FF000000"/>
        <rFont val="Calibri"/>
        <family val="2"/>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</si>
  <si>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</si>
  <si>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</si>
  <si>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</si>
  <si>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</si>
  <si>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</si>
  <si>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</si>
  <si>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</si>
  <si>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</si>
  <si>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</si>
  <si>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</si>
  <si>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</si>
  <si>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Program Coordinator 10% of his FTE</t>
  </si>
  <si>
    <t>Employee #2</t>
  </si>
  <si>
    <t xml:space="preserve">Program Coordinator   </t>
  </si>
  <si>
    <t>Employee #3</t>
  </si>
  <si>
    <t>Employee #4</t>
  </si>
  <si>
    <t xml:space="preserve">Total Personnel/ERE     </t>
  </si>
  <si>
    <t>Ancillary Employees</t>
  </si>
  <si>
    <t>Student Employees</t>
  </si>
  <si>
    <t>Student Employee #1</t>
  </si>
  <si>
    <t>Student Group C</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</si>
  <si>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</si>
  <si>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</si>
  <si>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</si>
  <si>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</si>
  <si>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</si>
  <si>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</si>
  <si>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</si>
  <si>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</si>
  <si>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</si>
  <si>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</si>
  <si>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</si>
  <si>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</si>
  <si>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</si>
  <si>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</si>
  <si>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</si>
  <si>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</si>
  <si>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</si>
  <si>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</si>
  <si>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</si>
  <si>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Academic Year</t>
  </si>
  <si>
    <t>Graduate Assistant #2</t>
  </si>
  <si>
    <t>Fall Only Semester</t>
  </si>
  <si>
    <t>Graduate Assistant #3</t>
  </si>
  <si>
    <t>Spring Only Semester</t>
  </si>
  <si>
    <t>Graduate Assistant #4</t>
  </si>
  <si>
    <t xml:space="preserve">Total Personnel/ERE/Tuition Remission     </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</si>
  <si>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administrative service charge, fiscal years, and capital equipment each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</si>
  <si>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</si>
  <si>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t>You only need to include Fiscal Year 2025 and 2026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</si>
  <si>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Note that both administrative service charge and the total Annual Grant funding request are rounded up to the nearest $10 and $100, respectively, to keep figures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</si>
  <si>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</si>
  <si>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</si>
  <si>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</si>
  <si>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</si>
  <si>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</si>
  <si>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</si>
  <si>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</si>
  <si>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</si>
  <si>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</si>
  <si>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</si>
  <si>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</si>
  <si>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</si>
  <si>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</si>
  <si>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</si>
  <si>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</si>
  <si>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</si>
  <si>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</si>
  <si>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</si>
  <si>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</si>
  <si>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</si>
  <si>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</si>
  <si>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</si>
  <si>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</si>
  <si>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Rain water harvesting and infrastructure supplies</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</si>
  <si>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</si>
  <si>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</si>
  <si>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</si>
  <si>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</si>
  <si>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</si>
  <si>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</si>
  <si>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</si>
  <si>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</si>
  <si>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</si>
  <si>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</si>
  <si>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</si>
  <si>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Subtotal Annual Grant Funding Request</t>
  </si>
  <si>
    <t>Funding Request Amount</t>
  </si>
  <si>
    <t xml:space="preserve">Subtotal All Expenses    </t>
  </si>
  <si>
    <t>Administrative Service Charge</t>
  </si>
  <si>
    <t>Administrative Service Charge (2%)</t>
  </si>
  <si>
    <t>Total Annual Grant Funding Request</t>
  </si>
  <si>
    <t xml:space="preserve">Total Annual Grant Funding Request     </t>
  </si>
  <si>
    <t xml:space="preserve">Rounded Annual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</si>
  <si>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</si>
  <si>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</si>
  <si>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</si>
  <si>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Rainwater Harvesting Living Laboratory</t>
  </si>
  <si>
    <t>Department Name  (no abbreviations please)</t>
  </si>
  <si>
    <t xml:space="preserve">School of Geography, Development, and Environment  </t>
  </si>
  <si>
    <t>KFS Account Number</t>
  </si>
  <si>
    <t>TBD</t>
  </si>
  <si>
    <t>Subaccount Number</t>
  </si>
  <si>
    <t>Project Code</t>
  </si>
  <si>
    <t>AG 25.56</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</si>
  <si>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</si>
  <si>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</si>
  <si>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</si>
  <si>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</si>
  <si>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</si>
  <si>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</si>
  <si>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</si>
  <si>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</si>
  <si>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</si>
  <si>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</si>
  <si>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</si>
  <si>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Additional Funding Sources Summary</t>
  </si>
  <si>
    <t>Additional Funding Source(s) &amp; Description(s)</t>
  </si>
  <si>
    <t>Sprouts Healthy Communities Foundation</t>
  </si>
  <si>
    <t>Family Foundations</t>
  </si>
  <si>
    <t>Individual doners</t>
  </si>
  <si>
    <t>Unrealized commitments</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</si>
  <si>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</si>
  <si>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</si>
  <si>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</si>
  <si>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</si>
  <si>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</si>
  <si>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</si>
  <si>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</si>
  <si>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family val="2"/>
      </rPr>
      <t xml:space="preserve">     * Minimum Wage: </t>
    </r>
    <r>
      <rPr>
        <sz val="11"/>
        <color rgb="FF000000"/>
        <rFont val="Calibri"/>
        <family val="2"/>
      </rPr>
      <t>Please ensure that all Hourly Rates meet the prevailing minimum wage. Minimum wage for staff members is $15.00 per hour starting July 1, 2023.  Minimum wage is expected to rise in following fiscal years (planning rates: $15.45 for FY26 and $15.90 for FY27). Minimum wage for student employees is $14.50 per hour starting July 1, 2023. Minimum wage is expected to rise in following fiscal years. Minimum wage for both employee groups is then expected to rise with the rate of inflation. Please use these current rates for planning purposes.</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</si>
  <si>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</si>
  <si>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rPr>
        <sz val="11"/>
        <color rgb="FF000000"/>
        <rFont val="Calibri"/>
        <family val="2"/>
      </rPr>
      <t xml:space="preserve">     </t>
    </r>
    <r>
      <rPr>
        <b/>
        <i/>
        <sz val="11"/>
        <color rgb="FF000000"/>
        <rFont val="Calibri"/>
        <family val="2"/>
      </rPr>
      <t xml:space="preserve">* Employee Related Expenses (ERE): </t>
    </r>
    <r>
      <rPr>
        <sz val="11"/>
        <color rgb="FF000000"/>
        <rFont val="Calibri"/>
        <family val="2"/>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2025-2027, (https://financialservices.arizona.edu/accounting/ere-rates), these rates are as follows and are automatically used in the Annual Grant Personnel Summary Sheet. 
</t>
    </r>
    <r>
      <rPr>
        <b/>
        <sz val="11"/>
        <color rgb="FF000000"/>
        <rFont val="Calibri"/>
        <family val="2"/>
      </rPr>
      <t xml:space="preserve">     NOTE: ERE Rates for Fiscal Years 2025-2027 are not finalized and may be subject to change, particularly those given for Fiscal Year 2026. </t>
    </r>
    <r>
      <rPr>
        <sz val="11"/>
        <color rgb="FF000000"/>
        <rFont val="Calibri"/>
        <family val="2"/>
      </rPr>
      <t xml:space="preserve">These rates should only be used here for planning purposes. </t>
    </r>
  </si>
  <si>
    <t>Fiscal Year 2025</t>
  </si>
  <si>
    <t>Fiscal Year 2026</t>
  </si>
  <si>
    <t>Fiscal Year 2027</t>
  </si>
  <si>
    <r>
      <rPr>
        <sz val="11"/>
        <color rgb="FF000000"/>
        <rFont val="Calibri"/>
        <family val="2"/>
      </rPr>
      <t xml:space="preserve">     </t>
    </r>
    <r>
      <rPr>
        <b/>
        <i/>
        <sz val="11"/>
        <color rgb="FF000000"/>
        <rFont val="Calibri"/>
        <family val="2"/>
      </rPr>
      <t xml:space="preserve">* Graduate Assistants: </t>
    </r>
    <r>
      <rPr>
        <sz val="11"/>
        <color rgb="FF000000"/>
        <rFont val="Calibri"/>
        <family val="2"/>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family val="2"/>
      </rPr>
      <t>https://grad.arizona.edu/funding/ga/graduate-assistant-and-associate-workload-policy</t>
    </r>
    <r>
      <rPr>
        <sz val="11"/>
        <color rgb="FF000000"/>
        <rFont val="Calibri"/>
        <family val="2"/>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family val="2"/>
      </rPr>
      <t>https://grad.arizona.edu/funding/ga/appointment-periods-and-fte-information</t>
    </r>
    <r>
      <rPr>
        <sz val="11"/>
        <color rgb="FF000000"/>
        <rFont val="Calibri"/>
        <family val="2"/>
      </rPr>
      <t>). 
GAs who are appointed during the Fall and/or Spring academic semesters are also eligible for tuition remission, reducing the tuition amount that a GA is charged (</t>
    </r>
    <r>
      <rPr>
        <sz val="11"/>
        <color rgb="FF0070C0"/>
        <rFont val="Calibri"/>
        <family val="2"/>
      </rPr>
      <t>https://grad.arizona.edu/funding/ga/benefits-appointment</t>
    </r>
    <r>
      <rPr>
        <sz val="11"/>
        <color rgb="FF000000"/>
        <rFont val="Calibri"/>
        <family val="2"/>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providing Stipend Rate, Hours Per Week, and Appointment Period. 
</t>
    </r>
    <r>
      <rPr>
        <b/>
        <sz val="11"/>
        <color rgb="FF000000"/>
        <rFont val="Calibri"/>
        <family val="2"/>
      </rPr>
      <t xml:space="preserve">     NOTE: Graduate Base Tuition Rates for Fiscal Years 2025-2027 have not been published or finalized and may be subject to change. These rates are estimates and should only be used here for planning purposes. These estimates are based on a 3% annual increase.</t>
    </r>
  </si>
  <si>
    <t xml:space="preserve">Graduate Base Tuition Rate </t>
  </si>
  <si>
    <t xml:space="preserve">   Operating Budget Information &amp; Definitions:</t>
  </si>
  <si>
    <r>
      <rPr>
        <b/>
        <i/>
        <sz val="11"/>
        <color rgb="FF000000"/>
        <rFont val="Calibri"/>
        <family val="2"/>
        <scheme val="major"/>
      </rPr>
      <t xml:space="preserve">     * Administrative Service Charge: </t>
    </r>
    <r>
      <rPr>
        <sz val="11"/>
        <color rgb="FF000000"/>
        <rFont val="Calibri"/>
        <family val="2"/>
        <scheme val="major"/>
      </rPr>
      <t>The University assesses all financial transactions a 2% administrative service charge or ASC to recover overhead costs incurred by these transactions (</t>
    </r>
    <r>
      <rPr>
        <sz val="11"/>
        <color rgb="FF0070C0"/>
        <rFont val="Calibri"/>
        <family val="2"/>
        <scheme val="major"/>
      </rPr>
      <t>https://policy.fso.arizona.edu/fsm/600/617</t>
    </r>
    <r>
      <rPr>
        <sz val="11"/>
        <color rgb="FF000000"/>
        <rFont val="Calibri"/>
        <family val="2"/>
        <scheme val="major"/>
      </rPr>
      <t xml:space="preserve">). This is automatically calculated in this template. Applicants do not need to do anything with ASC if funding for their project is approved as ASC is automatically assessed in UAccess and is budgeted for within this document. The CSF funding limit of $100,000 includes ASC. </t>
    </r>
  </si>
  <si>
    <r>
      <rPr>
        <sz val="11"/>
        <color rgb="FF000000"/>
        <rFont val="Calibri"/>
        <family val="2"/>
      </rPr>
      <t xml:space="preserve">     </t>
    </r>
    <r>
      <rPr>
        <b/>
        <i/>
        <sz val="11"/>
        <color rgb="FF000000"/>
        <rFont val="Calibri"/>
        <family val="2"/>
      </rPr>
      <t>* Fiscal Year</t>
    </r>
    <r>
      <rPr>
        <sz val="11"/>
        <color rgb="FF000000"/>
        <rFont val="Calibri"/>
        <family val="2"/>
      </rPr>
      <t>:</t>
    </r>
    <r>
      <rPr>
        <b/>
        <sz val="11"/>
        <color rgb="FF000000"/>
        <rFont val="Calibri"/>
        <family val="2"/>
      </rPr>
      <t xml:space="preserve"> </t>
    </r>
    <r>
      <rPr>
        <sz val="11"/>
        <color rgb="FF000000"/>
        <rFont val="Calibri"/>
        <family val="2"/>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June of the applicable year and must be spent by June 30 of the next fiscal year. Funding not used within the approved fiscal year must be returned to the Campus Sustainability Fund and spending outside of the approved time period will require repayment to the CSF. Approved multi-year funding will </t>
    </r>
    <r>
      <rPr>
        <b/>
        <u/>
        <sz val="11"/>
        <color rgb="FF000000"/>
        <rFont val="Calibri"/>
        <family val="2"/>
      </rPr>
      <t>not</t>
    </r>
    <r>
      <rPr>
        <sz val="11"/>
        <color rgb="FF000000"/>
        <rFont val="Calibri"/>
        <family val="2"/>
      </rPr>
      <t xml:space="preserve"> roll over from one year to the next without approval from the CSF Committee. </t>
    </r>
  </si>
  <si>
    <r>
      <rPr>
        <sz val="11"/>
        <color rgb="FF000000"/>
        <rFont val="Calibri"/>
        <family val="2"/>
      </rPr>
      <t xml:space="preserve">     </t>
    </r>
    <r>
      <rPr>
        <b/>
        <i/>
        <sz val="11"/>
        <color rgb="FF000000"/>
        <rFont val="Calibri"/>
        <family val="2"/>
      </rPr>
      <t>* Capital Equipment</t>
    </r>
    <r>
      <rPr>
        <sz val="11"/>
        <color rgb="FF000000"/>
        <rFont val="Calibri"/>
        <family val="2"/>
      </rPr>
      <t>: The University defines capital equipment as an item which has a cost or fair market value of $5,000 or more (</t>
    </r>
    <r>
      <rPr>
        <sz val="11"/>
        <color rgb="FF0070C0"/>
        <rFont val="Calibri"/>
        <family val="2"/>
      </rPr>
      <t>https://policy.fso.arizona.edu/pmm/200/210</t>
    </r>
    <r>
      <rPr>
        <sz val="11"/>
        <color rgb="FF000000"/>
        <rFont val="Calibri"/>
        <family val="2"/>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</si>
</sst>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s>
  <fonts count="40">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b/>
      <u/>
      <sz val="11"/>
      <color theme="1"/>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4"/>
      <color theme="1"/>
      <name val="Calibri"/>
      <family val="2"/>
      <scheme val="major"/>
    </font>
    <font>
      <sz val="11"/>
      <color rgb="FF000000"/>
      <name val="Calibri"/>
      <family val="2"/>
    </font>
    <font>
      <b/>
      <sz val="14"/>
      <color rgb="FFFFFFFF"/>
      <name val="Calibri"/>
      <family val="2"/>
    </font>
    <font>
      <b/>
      <sz val="11"/>
      <color rgb="FF000000"/>
      <name val="Calibri"/>
      <family val="2"/>
    </font>
    <font>
      <b/>
      <i/>
      <sz val="11"/>
      <color rgb="FF000000"/>
      <name val="Calibri"/>
      <family val="2"/>
    </font>
    <font>
      <sz val="11"/>
      <color rgb="FF0070C0"/>
      <name val="Calibri"/>
      <family val="2"/>
    </font>
    <font>
      <sz val="11"/>
      <color theme="1"/>
      <name val="Calibri"/>
      <family val="2"/>
    </font>
    <font>
      <b/>
      <u/>
      <sz val="11"/>
      <color rgb="FF000000"/>
      <name val="Calibri"/>
      <family val="2"/>
    </font>
    <font>
      <b/>
      <sz val="11"/>
      <color rgb="FFFF0000"/>
      <name val="Calibri"/>
      <family val="2"/>
    </font>
    <font>
      <b/>
      <i/>
      <sz val="11"/>
      <color rgb="FF000000"/>
      <name val="Calibri"/>
      <family val="2"/>
      <scheme val="major"/>
    </font>
    <font>
      <sz val="11"/>
      <color rgb="FF000000"/>
      <name val="Calibri"/>
      <family val="2"/>
      <scheme val="major"/>
    </font>
  </fonts>
  <fills count="13">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rgb="FFF2F2F2"/>
        <bgColor rgb="FF000000"/>
      </patternFill>
    </fill>
    <fill>
      <patternFill patternType="solid">
        <fgColor rgb="FFAB0520"/>
        <bgColor rgb="FF000000"/>
      </patternFill>
    </fill>
  </fills>
  <borders count="72">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s>
  <cellStyleXfs count="4">
    <xf numFmtId="0" fontId="0" fillId="0" borderId="0"/>
    <xf numFmtId="44" fontId="3" fillId="0" borderId="0" applyFont="0" applyFill="0" applyBorder="0" applyAlignment="0" applyProtection="0"/>
    <xf numFmtId="9" fontId="22" fillId="0" borderId="0" applyFont="0" applyFill="0" applyBorder="0" applyAlignment="0" applyProtection="0"/>
    <xf numFmtId="43" fontId="25" fillId="0" borderId="0" applyFont="0" applyFill="0" applyBorder="0" applyAlignment="0" applyProtection="0"/>
  </cellStyleXfs>
  <cellXfs count="439">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4" fillId="0" borderId="0" xfId="0" applyFont="1" applyAlignment="1">
      <alignment horizontal="center"/>
    </xf>
    <xf numFmtId="0" fontId="11" fillId="0" borderId="0" xfId="0" applyFont="1" applyAlignment="1">
      <alignment horizontal="left"/>
    </xf>
    <xf numFmtId="164" fontId="14" fillId="0" borderId="0" xfId="0" applyNumberFormat="1" applyFont="1" applyAlignment="1">
      <alignment horizontal="center"/>
    </xf>
    <xf numFmtId="0" fontId="14"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5" fillId="7" borderId="16" xfId="0" applyFont="1" applyFill="1" applyBorder="1" applyAlignment="1">
      <alignment horizontal="center" vertical="center"/>
    </xf>
    <xf numFmtId="0" fontId="15" fillId="7" borderId="18" xfId="0" applyFont="1" applyFill="1" applyBorder="1" applyAlignment="1">
      <alignment horizontal="center" vertical="center"/>
    </xf>
    <xf numFmtId="0" fontId="14" fillId="0" borderId="21" xfId="0" applyFont="1" applyBorder="1" applyAlignment="1">
      <alignment horizontal="left" vertical="center"/>
    </xf>
    <xf numFmtId="0" fontId="14"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7"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5" xfId="0" applyFont="1" applyFill="1" applyBorder="1" applyAlignment="1">
      <alignment horizontal="left" vertical="center"/>
    </xf>
    <xf numFmtId="0" fontId="14" fillId="6" borderId="32"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4"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3"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3" fillId="0" borderId="20" xfId="0" applyFont="1" applyBorder="1"/>
    <xf numFmtId="0" fontId="23" fillId="0" borderId="60" xfId="0" applyFont="1" applyBorder="1"/>
    <xf numFmtId="44" fontId="27" fillId="6" borderId="24" xfId="1" applyFont="1" applyFill="1" applyBorder="1" applyAlignment="1">
      <alignment horizontal="center" vertical="center"/>
    </xf>
    <xf numFmtId="0" fontId="28" fillId="0" borderId="17" xfId="0" applyFont="1" applyBorder="1" applyAlignment="1">
      <alignment horizontal="center" vertical="center"/>
    </xf>
    <xf numFmtId="0" fontId="28"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0" borderId="44" xfId="0" applyFont="1" applyBorder="1" applyAlignment="1">
      <alignment horizontal="left" vertical="center"/>
    </xf>
    <xf numFmtId="0" fontId="14"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4" fillId="9" borderId="10" xfId="0" applyFont="1" applyFill="1" applyBorder="1" applyAlignment="1">
      <alignment horizontal="left"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5" fillId="7" borderId="17" xfId="0" applyFont="1" applyFill="1" applyBorder="1" applyAlignment="1">
      <alignment horizontal="center" vertical="center" wrapText="1"/>
    </xf>
    <xf numFmtId="0" fontId="14" fillId="0" borderId="43" xfId="0" applyFont="1" applyBorder="1" applyAlignment="1">
      <alignment horizontal="left" vertical="center" wrapText="1"/>
    </xf>
    <xf numFmtId="0" fontId="14"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4"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0" fontId="11" fillId="7" borderId="7" xfId="0" applyFont="1" applyFill="1" applyBorder="1" applyAlignment="1">
      <alignment horizontal="left" vertical="center"/>
    </xf>
    <xf numFmtId="0" fontId="16" fillId="3" borderId="48" xfId="0" applyFont="1" applyFill="1" applyBorder="1" applyAlignment="1">
      <alignment vertical="center"/>
    </xf>
    <xf numFmtId="0" fontId="16" fillId="3" borderId="38" xfId="0" applyFont="1" applyFill="1" applyBorder="1" applyAlignment="1">
      <alignment vertical="center"/>
    </xf>
    <xf numFmtId="0" fontId="32" fillId="0" borderId="21" xfId="0" applyFont="1" applyBorder="1" applyAlignment="1">
      <alignment horizontal="left" vertical="center"/>
    </xf>
    <xf numFmtId="0" fontId="32" fillId="0" borderId="29" xfId="0" applyFont="1" applyBorder="1" applyAlignment="1">
      <alignment horizontal="left" vertical="center"/>
    </xf>
    <xf numFmtId="39" fontId="11" fillId="7" borderId="68" xfId="0" applyNumberFormat="1" applyFont="1" applyFill="1" applyBorder="1" applyAlignment="1">
      <alignment horizontal="left" vertical="center" wrapText="1"/>
    </xf>
    <xf numFmtId="0" fontId="11" fillId="0" borderId="70" xfId="0" applyFont="1" applyBorder="1" applyAlignment="1">
      <alignment horizontal="left" vertical="center"/>
    </xf>
    <xf numFmtId="44" fontId="11" fillId="0" borderId="39" xfId="0" applyNumberFormat="1" applyFont="1" applyBorder="1" applyAlignment="1">
      <alignment horizontal="center" vertical="center"/>
    </xf>
    <xf numFmtId="44" fontId="11" fillId="0" borderId="71" xfId="0" applyNumberFormat="1" applyFont="1" applyBorder="1" applyAlignment="1">
      <alignment horizontal="center" vertical="center"/>
    </xf>
    <xf numFmtId="0" fontId="11" fillId="0" borderId="0" xfId="0" applyFont="1" applyAlignment="1">
      <alignment horizontal="center"/>
    </xf>
    <xf numFmtId="0" fontId="14" fillId="0" borderId="0" xfId="0" applyFont="1" applyAlignment="1">
      <alignment horizontal="left" vertical="center" wrapText="1"/>
    </xf>
    <xf numFmtId="0" fontId="14" fillId="0" borderId="0" xfId="0" applyFont="1" applyAlignment="1">
      <alignment horizontal="left" vertical="center"/>
    </xf>
    <xf numFmtId="0" fontId="4" fillId="3" borderId="13" xfId="0" applyFont="1" applyFill="1" applyBorder="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7" borderId="1" xfId="0" applyFont="1" applyFill="1" applyBorder="1" applyAlignment="1">
      <alignment horizontal="center" vertical="center"/>
    </xf>
    <xf numFmtId="0" fontId="11" fillId="9" borderId="1" xfId="0" applyFont="1" applyFill="1" applyBorder="1" applyAlignment="1">
      <alignment horizontal="left" vertical="center"/>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30" fillId="0" borderId="1" xfId="0" applyFont="1" applyBorder="1"/>
    <xf numFmtId="0" fontId="30" fillId="0" borderId="44" xfId="0" applyFont="1" applyBorder="1" applyAlignment="1">
      <alignment horizontal="left" vertical="center"/>
    </xf>
    <xf numFmtId="0" fontId="30" fillId="0" borderId="69" xfId="0" applyFont="1" applyBorder="1" applyAlignment="1">
      <alignment horizontal="left" vertical="center"/>
    </xf>
    <xf numFmtId="17" fontId="11" fillId="0" borderId="30" xfId="0" applyNumberFormat="1" applyFont="1" applyBorder="1" applyAlignment="1">
      <alignment horizontal="center"/>
    </xf>
    <xf numFmtId="17" fontId="11" fillId="0" borderId="32" xfId="0" applyNumberFormat="1" applyFont="1" applyBorder="1" applyAlignment="1">
      <alignment horizont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0" fontId="1" fillId="6" borderId="22" xfId="0" applyFont="1" applyFill="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47" xfId="1"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44" fontId="1" fillId="0" borderId="1" xfId="1" applyFont="1" applyFill="1" applyBorder="1" applyAlignment="1">
      <alignment horizontal="left" vertical="center"/>
    </xf>
    <xf numFmtId="165" fontId="1" fillId="0" borderId="6"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6" xfId="0" applyNumberFormat="1" applyFont="1" applyBorder="1" applyAlignment="1">
      <alignment horizontal="left"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44" fontId="1" fillId="0" borderId="8" xfId="1" applyFont="1" applyFill="1" applyBorder="1" applyAlignment="1">
      <alignment horizontal="left"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33" xfId="0" applyFont="1" applyFill="1" applyBorder="1" applyAlignment="1">
      <alignment horizontal="center" vertical="center"/>
    </xf>
    <xf numFmtId="0" fontId="1" fillId="6" borderId="1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6" borderId="47" xfId="1" applyFont="1" applyFill="1" applyBorder="1" applyAlignment="1">
      <alignment horizontal="center"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0" fontId="1" fillId="9" borderId="7" xfId="0" applyFont="1" applyFill="1" applyBorder="1" applyAlignment="1">
      <alignment horizontal="left" vertical="center" wrapText="1"/>
    </xf>
    <xf numFmtId="165" fontId="1" fillId="9" borderId="9" xfId="0" applyNumberFormat="1" applyFont="1" applyFill="1" applyBorder="1" applyAlignment="1">
      <alignment horizontal="left" vertical="center" wrapText="1"/>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35"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5" fillId="0" borderId="34" xfId="0" applyFont="1" applyBorder="1" applyAlignment="1">
      <alignment horizontal="left"/>
    </xf>
    <xf numFmtId="0" fontId="5" fillId="0" borderId="35" xfId="0" applyFont="1" applyBorder="1" applyAlignment="1">
      <alignment horizontal="left"/>
    </xf>
    <xf numFmtId="0" fontId="5" fillId="0" borderId="34" xfId="0" applyFont="1" applyBorder="1" applyAlignment="1">
      <alignment horizontal="left" wrapText="1"/>
    </xf>
    <xf numFmtId="0" fontId="5" fillId="0" borderId="35" xfId="0" applyFont="1" applyBorder="1" applyAlignment="1">
      <alignment horizontal="left" wrapText="1"/>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66"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5" fillId="0" borderId="45" xfId="0" applyFont="1" applyBorder="1" applyAlignment="1">
      <alignment horizontal="left"/>
    </xf>
    <xf numFmtId="0" fontId="5" fillId="0" borderId="46" xfId="0" applyFont="1" applyBorder="1" applyAlignment="1">
      <alignment horizontal="left"/>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38" xfId="0" applyFont="1" applyFill="1" applyBorder="1" applyAlignment="1">
      <alignment horizontal="center" vertical="center"/>
    </xf>
    <xf numFmtId="0" fontId="30"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30"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67" xfId="0" applyFont="1" applyBorder="1" applyAlignment="1">
      <alignment horizontal="center" vertical="center"/>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8" xfId="0" applyFont="1" applyFill="1" applyBorder="1" applyAlignment="1">
      <alignment horizontal="right" vertical="center"/>
    </xf>
    <xf numFmtId="0" fontId="19" fillId="3" borderId="48"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50" xfId="0" applyFont="1" applyFill="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6" fillId="5" borderId="51" xfId="0" applyFont="1" applyFill="1" applyBorder="1" applyAlignment="1">
      <alignment horizontal="center" vertical="center"/>
    </xf>
    <xf numFmtId="0" fontId="16" fillId="5" borderId="52" xfId="0" applyFont="1" applyFill="1" applyBorder="1" applyAlignment="1">
      <alignment horizontal="center" vertical="center"/>
    </xf>
    <xf numFmtId="0" fontId="16" fillId="5" borderId="54" xfId="0" applyFont="1" applyFill="1" applyBorder="1" applyAlignment="1">
      <alignment horizontal="center" vertical="center"/>
    </xf>
    <xf numFmtId="0" fontId="16" fillId="3" borderId="48"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47" xfId="0" applyFont="1" applyFill="1" applyBorder="1" applyAlignment="1">
      <alignment horizontal="right" vertical="center"/>
    </xf>
    <xf numFmtId="0" fontId="16" fillId="3" borderId="39" xfId="0" applyFont="1" applyFill="1" applyBorder="1" applyAlignment="1">
      <alignment horizontal="right" vertical="center"/>
    </xf>
    <xf numFmtId="0" fontId="14" fillId="7" borderId="5" xfId="0" applyFont="1" applyFill="1" applyBorder="1" applyAlignment="1">
      <alignment horizontal="center" vertical="center"/>
    </xf>
    <xf numFmtId="0" fontId="14" fillId="7" borderId="1" xfId="0" applyFont="1" applyFill="1" applyBorder="1" applyAlignment="1">
      <alignment horizontal="center" vertical="center"/>
    </xf>
    <xf numFmtId="0" fontId="1" fillId="9" borderId="2" xfId="0" applyFont="1" applyFill="1" applyBorder="1" applyAlignment="1">
      <alignment horizontal="left" vertical="center" wrapText="1"/>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4" fillId="7" borderId="55" xfId="0" applyFont="1" applyFill="1" applyBorder="1" applyAlignment="1">
      <alignment horizontal="center" vertical="center"/>
    </xf>
    <xf numFmtId="0" fontId="14" fillId="7" borderId="53" xfId="0" applyFont="1" applyFill="1" applyBorder="1" applyAlignment="1">
      <alignment horizontal="center" vertical="center"/>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30" fillId="11" borderId="55" xfId="0" applyFont="1" applyFill="1" applyBorder="1" applyAlignment="1">
      <alignment horizontal="center" vertical="center"/>
    </xf>
    <xf numFmtId="0" fontId="30" fillId="11" borderId="53" xfId="0" applyFont="1" applyFill="1" applyBorder="1" applyAlignment="1">
      <alignment horizontal="center" vertical="center"/>
    </xf>
    <xf numFmtId="0" fontId="31" fillId="12" borderId="7" xfId="0" applyFont="1" applyFill="1" applyBorder="1" applyAlignment="1">
      <alignment horizontal="center" vertical="center"/>
    </xf>
    <xf numFmtId="0" fontId="31" fillId="12" borderId="8" xfId="0" applyFont="1" applyFill="1" applyBorder="1" applyAlignment="1">
      <alignment horizontal="center" vertical="center"/>
    </xf>
    <xf numFmtId="0" fontId="16" fillId="4" borderId="21" xfId="0" applyFont="1" applyFill="1" applyBorder="1" applyAlignment="1">
      <alignment horizontal="center"/>
    </xf>
    <xf numFmtId="0" fontId="16" fillId="4" borderId="23" xfId="0" applyFont="1" applyFill="1" applyBorder="1" applyAlignment="1">
      <alignment horizontal="center"/>
    </xf>
    <xf numFmtId="0" fontId="16" fillId="4" borderId="52" xfId="0" applyFont="1" applyFill="1" applyBorder="1" applyAlignment="1">
      <alignment horizontal="center"/>
    </xf>
    <xf numFmtId="0" fontId="16" fillId="4" borderId="54" xfId="0" applyFont="1" applyFill="1" applyBorder="1" applyAlignment="1">
      <alignment horizontal="center"/>
    </xf>
    <xf numFmtId="0" fontId="11" fillId="0" borderId="2" xfId="0" applyFont="1" applyBorder="1" applyAlignment="1">
      <alignment horizontal="left" vertical="center" wrapText="1"/>
    </xf>
    <xf numFmtId="0" fontId="16" fillId="4" borderId="22" xfId="0" applyFont="1" applyFill="1" applyBorder="1" applyAlignment="1">
      <alignment horizontal="center"/>
    </xf>
    <xf numFmtId="0" fontId="35" fillId="9" borderId="7" xfId="0" applyFont="1" applyFill="1" applyBorder="1" applyAlignment="1">
      <alignment horizontal="left" vertical="center" wrapText="1"/>
    </xf>
    <xf numFmtId="0" fontId="29" fillId="9" borderId="2"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29" fillId="9" borderId="4" xfId="0" applyFont="1" applyFill="1" applyBorder="1" applyAlignment="1">
      <alignment horizontal="left" vertical="center" wrapText="1"/>
    </xf>
    <xf numFmtId="0" fontId="21"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33" fillId="9" borderId="5"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35" fillId="9" borderId="5" xfId="0" applyFont="1" applyFill="1" applyBorder="1" applyAlignment="1">
      <alignment horizontal="left" vertical="center" wrapText="1"/>
    </xf>
    <xf numFmtId="0" fontId="32"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topLeftCell="A5" workbookViewId="0">
      <selection activeCell="F5" sqref="F5"/>
    </sheetView>
  </sheetViews>
  <sheetFormatPr defaultColWidth="9" defaultRowHeight="15"/>
  <cols>
    <col min="1" max="1" width="2.875" style="8" customWidth="1"/>
    <col min="2" max="2" width="3.125" style="8" customWidth="1"/>
    <col min="3" max="3" width="30.625" style="8" customWidth="1"/>
    <col min="4" max="4" width="10.125" style="8" customWidth="1"/>
    <col min="5" max="8" width="30.625" style="8" customWidth="1"/>
    <col min="9" max="16384" width="9" style="8"/>
  </cols>
  <sheetData>
    <row r="2" spans="2:8">
      <c r="B2" s="322"/>
      <c r="C2" s="322"/>
      <c r="D2" s="322"/>
      <c r="E2" s="322"/>
    </row>
    <row r="3" spans="2:8">
      <c r="B3" s="322"/>
      <c r="C3" s="322"/>
      <c r="D3" s="322"/>
      <c r="E3" s="322"/>
    </row>
    <row r="4" spans="2:8">
      <c r="B4" s="322"/>
      <c r="C4" s="322"/>
      <c r="D4" s="322"/>
      <c r="E4" s="322"/>
    </row>
    <row r="5" spans="2:8">
      <c r="B5" s="322"/>
      <c r="C5" s="322"/>
      <c r="D5" s="322"/>
      <c r="E5" s="322"/>
    </row>
    <row r="6" spans="2:8">
      <c r="B6" s="322"/>
      <c r="C6" s="322"/>
      <c r="D6" s="322"/>
      <c r="E6" s="322"/>
    </row>
    <row r="7" spans="2:8">
      <c r="B7" s="176"/>
      <c r="C7" s="176"/>
      <c r="D7" s="176"/>
      <c r="E7" s="176"/>
    </row>
    <row r="8" spans="2:8" ht="69.95" customHeight="1">
      <c r="B8" s="335" t="s">
        <v>0</v>
      </c>
      <c r="C8" s="336"/>
      <c r="D8" s="336"/>
      <c r="E8" s="336"/>
      <c r="F8" s="336"/>
      <c r="G8" s="336"/>
      <c r="H8" s="336"/>
    </row>
    <row r="9" spans="2:8" ht="15.75" thickBot="1"/>
    <row r="10" spans="2:8" ht="27" thickBot="1">
      <c r="B10" s="323" t="s">
        <v>1</v>
      </c>
      <c r="C10" s="324"/>
      <c r="D10" s="324"/>
      <c r="E10" s="324"/>
      <c r="F10" s="324"/>
      <c r="G10" s="324"/>
      <c r="H10" s="325"/>
    </row>
    <row r="11" spans="2:8" ht="15.75" thickBot="1">
      <c r="B11" s="71"/>
      <c r="C11" s="72"/>
      <c r="D11" s="72"/>
      <c r="E11" s="72"/>
      <c r="F11" s="72"/>
      <c r="G11" s="72"/>
      <c r="H11" s="73"/>
    </row>
    <row r="12" spans="2:8">
      <c r="B12" s="326" t="s">
        <v>2</v>
      </c>
      <c r="C12" s="327"/>
      <c r="D12" s="327"/>
      <c r="E12" s="327"/>
      <c r="F12" s="327"/>
      <c r="G12" s="327"/>
      <c r="H12" s="328"/>
    </row>
    <row r="13" spans="2:8">
      <c r="B13" s="329"/>
      <c r="C13" s="330"/>
      <c r="D13" s="330"/>
      <c r="E13" s="330"/>
      <c r="F13" s="330"/>
      <c r="G13" s="330"/>
      <c r="H13" s="331"/>
    </row>
    <row r="14" spans="2:8">
      <c r="B14" s="329"/>
      <c r="C14" s="330"/>
      <c r="D14" s="330"/>
      <c r="E14" s="330"/>
      <c r="F14" s="330"/>
      <c r="G14" s="330"/>
      <c r="H14" s="331"/>
    </row>
    <row r="15" spans="2:8">
      <c r="B15" s="329"/>
      <c r="C15" s="330"/>
      <c r="D15" s="330"/>
      <c r="E15" s="330"/>
      <c r="F15" s="330"/>
      <c r="G15" s="330"/>
      <c r="H15" s="331"/>
    </row>
    <row r="16" spans="2:8">
      <c r="B16" s="329"/>
      <c r="C16" s="330"/>
      <c r="D16" s="330"/>
      <c r="E16" s="330"/>
      <c r="F16" s="330"/>
      <c r="G16" s="330"/>
      <c r="H16" s="331"/>
    </row>
    <row r="17" spans="2:8">
      <c r="B17" s="329"/>
      <c r="C17" s="330"/>
      <c r="D17" s="330"/>
      <c r="E17" s="330"/>
      <c r="F17" s="330"/>
      <c r="G17" s="330"/>
      <c r="H17" s="331"/>
    </row>
    <row r="18" spans="2:8">
      <c r="B18" s="329"/>
      <c r="C18" s="330"/>
      <c r="D18" s="330"/>
      <c r="E18" s="330"/>
      <c r="F18" s="330"/>
      <c r="G18" s="330"/>
      <c r="H18" s="331"/>
    </row>
    <row r="19" spans="2:8" ht="150" customHeight="1" thickBot="1">
      <c r="B19" s="332"/>
      <c r="C19" s="333"/>
      <c r="D19" s="333"/>
      <c r="E19" s="333"/>
      <c r="F19" s="333"/>
      <c r="G19" s="333"/>
      <c r="H19" s="334"/>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AE72"/>
  <sheetViews>
    <sheetView topLeftCell="A32" zoomScale="90" zoomScaleNormal="90" workbookViewId="0">
      <selection activeCell="F19" sqref="F19"/>
    </sheetView>
  </sheetViews>
  <sheetFormatPr defaultColWidth="9" defaultRowHeight="15"/>
  <cols>
    <col min="1" max="1" width="3.125" style="1" customWidth="1"/>
    <col min="2" max="2" width="22.875" style="1" bestFit="1" customWidth="1"/>
    <col min="3" max="3" width="26.875" style="1" bestFit="1" customWidth="1"/>
    <col min="4" max="4" width="11.625" style="1" customWidth="1"/>
    <col min="5" max="5" width="19.625" style="1" hidden="1" customWidth="1"/>
    <col min="6" max="6" width="13" style="1" customWidth="1"/>
    <col min="7" max="7" width="18.625" style="1" customWidth="1"/>
    <col min="8" max="8" width="17.625" style="1" bestFit="1" customWidth="1"/>
    <col min="9" max="9" width="14.875" style="89" bestFit="1" customWidth="1"/>
    <col min="10" max="10" width="11.125" style="1" bestFit="1" customWidth="1"/>
    <col min="11" max="11" width="13.625" style="96" bestFit="1" customWidth="1"/>
    <col min="12" max="12" width="18.125" style="1" bestFit="1" customWidth="1"/>
    <col min="13" max="13" width="17.375" style="1" hidden="1" customWidth="1"/>
    <col min="14" max="14" width="13.625" style="1" bestFit="1" customWidth="1"/>
    <col min="15" max="15" width="16.875" style="89" bestFit="1" customWidth="1"/>
    <col min="16" max="16" width="18.125" style="1" bestFit="1" customWidth="1"/>
    <col min="17" max="17" width="16.125" style="1" bestFit="1" customWidth="1"/>
    <col min="18" max="18" width="18.125" style="1" bestFit="1" customWidth="1"/>
    <col min="19" max="19" width="12" style="94" bestFit="1" customWidth="1"/>
    <col min="20" max="20" width="10.875" style="94" customWidth="1"/>
    <col min="21" max="21" width="16.625" style="94" hidden="1" customWidth="1"/>
    <col min="22" max="22" width="30.625" style="50" customWidth="1"/>
    <col min="23" max="23" width="16.875" style="1" bestFit="1" customWidth="1"/>
    <col min="24" max="24" width="18.125" style="1" bestFit="1" customWidth="1"/>
    <col min="25" max="25" width="16.125" style="1" bestFit="1" customWidth="1"/>
    <col min="26" max="26" width="11.125" style="1" bestFit="1" customWidth="1"/>
    <col min="27" max="27" width="9.875" style="1" bestFit="1" customWidth="1"/>
    <col min="28" max="28" width="30.625" style="50" customWidth="1"/>
    <col min="29" max="16384" width="9" style="1"/>
  </cols>
  <sheetData>
    <row r="1" spans="1:23" ht="15.75" thickBot="1">
      <c r="A1" s="195"/>
      <c r="B1" s="195"/>
      <c r="C1" s="195"/>
      <c r="D1" s="195"/>
      <c r="E1" s="195"/>
      <c r="F1" s="195"/>
      <c r="G1" s="195"/>
      <c r="H1" s="195"/>
      <c r="I1" s="196"/>
      <c r="J1" s="195"/>
      <c r="K1" s="197"/>
      <c r="L1" s="195"/>
      <c r="M1" s="195"/>
      <c r="N1" s="195"/>
      <c r="O1" s="196"/>
      <c r="P1" s="195"/>
      <c r="Q1" s="195"/>
      <c r="R1" s="195"/>
      <c r="S1" s="198"/>
      <c r="T1" s="198"/>
      <c r="U1" s="198"/>
      <c r="V1" s="199"/>
      <c r="W1" s="195"/>
    </row>
    <row r="2" spans="1:23" ht="27" thickBot="1">
      <c r="A2" s="195"/>
      <c r="B2" s="363" t="str">
        <f>_xlfn.CONCAT("Campus Sustainability Fund - Annual Grant Funding Request - Personnel Summary for", " ",'Project Information Summary'!C12)</f>
        <v>Campus Sustainability Fund - Annual Grant Funding Request - Personnel Summary for Rainwater Harvesting Living Laboratory</v>
      </c>
      <c r="C2" s="364"/>
      <c r="D2" s="364"/>
      <c r="E2" s="364"/>
      <c r="F2" s="364"/>
      <c r="G2" s="364"/>
      <c r="H2" s="364"/>
      <c r="I2" s="364"/>
      <c r="J2" s="364"/>
      <c r="K2" s="364"/>
      <c r="L2" s="364"/>
      <c r="M2" s="364"/>
      <c r="N2" s="364"/>
      <c r="O2" s="365"/>
      <c r="P2" s="195"/>
      <c r="Q2" s="195"/>
      <c r="R2" s="195"/>
      <c r="S2" s="198"/>
      <c r="T2" s="198"/>
      <c r="U2" s="198"/>
      <c r="V2" s="199"/>
      <c r="W2" s="195"/>
    </row>
    <row r="3" spans="1:23" ht="15.75" thickBot="1">
      <c r="A3" s="195"/>
      <c r="B3" s="200"/>
      <c r="C3" s="201"/>
      <c r="D3" s="201"/>
      <c r="E3" s="201"/>
      <c r="F3" s="201"/>
      <c r="G3" s="201"/>
      <c r="H3" s="201"/>
      <c r="I3" s="202"/>
      <c r="J3" s="201"/>
      <c r="K3" s="203"/>
      <c r="L3" s="201"/>
      <c r="M3" s="201"/>
      <c r="N3" s="201"/>
      <c r="O3" s="204"/>
      <c r="P3" s="195"/>
      <c r="Q3" s="195"/>
      <c r="R3" s="195"/>
      <c r="S3" s="198"/>
      <c r="T3" s="198"/>
      <c r="U3" s="198"/>
      <c r="V3" s="199"/>
      <c r="W3" s="195"/>
    </row>
    <row r="4" spans="1:23" ht="104.25" customHeight="1">
      <c r="A4" s="195"/>
      <c r="B4" s="370" t="s">
        <v>3</v>
      </c>
      <c r="C4" s="371"/>
      <c r="D4" s="371"/>
      <c r="E4" s="371"/>
      <c r="F4" s="371"/>
      <c r="G4" s="371"/>
      <c r="H4" s="371"/>
      <c r="I4" s="371"/>
      <c r="J4" s="371"/>
      <c r="K4" s="371"/>
      <c r="L4" s="371"/>
      <c r="M4" s="371"/>
      <c r="N4" s="371"/>
      <c r="O4" s="372"/>
      <c r="P4" s="205"/>
      <c r="Q4" s="205"/>
      <c r="R4" s="205"/>
      <c r="S4" s="206"/>
      <c r="T4" s="206"/>
      <c r="U4" s="206"/>
      <c r="V4" s="205"/>
      <c r="W4" s="195"/>
    </row>
    <row r="5" spans="1:23" ht="30" customHeight="1">
      <c r="A5" s="195"/>
      <c r="B5" s="373" t="s">
        <v>4</v>
      </c>
      <c r="C5" s="374"/>
      <c r="D5" s="374"/>
      <c r="E5" s="374"/>
      <c r="F5" s="374"/>
      <c r="G5" s="374"/>
      <c r="H5" s="374"/>
      <c r="I5" s="374"/>
      <c r="J5" s="374"/>
      <c r="K5" s="374"/>
      <c r="L5" s="374"/>
      <c r="M5" s="374"/>
      <c r="N5" s="374"/>
      <c r="O5" s="375"/>
      <c r="P5" s="205"/>
      <c r="Q5" s="205"/>
      <c r="R5" s="205"/>
      <c r="S5" s="206"/>
      <c r="T5" s="206"/>
      <c r="U5" s="206"/>
      <c r="V5" s="205"/>
      <c r="W5" s="195"/>
    </row>
    <row r="6" spans="1:23" ht="43.5" customHeight="1">
      <c r="A6" s="195"/>
      <c r="B6" s="373" t="s">
        <v>5</v>
      </c>
      <c r="C6" s="374"/>
      <c r="D6" s="374"/>
      <c r="E6" s="374"/>
      <c r="F6" s="374"/>
      <c r="G6" s="374"/>
      <c r="H6" s="374"/>
      <c r="I6" s="374"/>
      <c r="J6" s="374"/>
      <c r="K6" s="374"/>
      <c r="L6" s="374"/>
      <c r="M6" s="374"/>
      <c r="N6" s="374"/>
      <c r="O6" s="375"/>
      <c r="P6" s="205"/>
      <c r="Q6" s="205"/>
      <c r="R6" s="205"/>
      <c r="S6" s="206"/>
      <c r="T6" s="206"/>
      <c r="U6" s="206"/>
      <c r="V6" s="205"/>
      <c r="W6" s="195"/>
    </row>
    <row r="7" spans="1:23" ht="34.5" customHeight="1" thickBot="1">
      <c r="A7" s="195"/>
      <c r="B7" s="376" t="s">
        <v>6</v>
      </c>
      <c r="C7" s="377"/>
      <c r="D7" s="377"/>
      <c r="E7" s="377"/>
      <c r="F7" s="377"/>
      <c r="G7" s="377"/>
      <c r="H7" s="377"/>
      <c r="I7" s="377"/>
      <c r="J7" s="377"/>
      <c r="K7" s="377"/>
      <c r="L7" s="377"/>
      <c r="M7" s="377"/>
      <c r="N7" s="377"/>
      <c r="O7" s="378"/>
      <c r="P7" s="205"/>
      <c r="Q7"/>
      <c r="R7"/>
      <c r="S7"/>
      <c r="T7"/>
      <c r="U7"/>
      <c r="V7" s="156"/>
      <c r="W7"/>
    </row>
    <row r="8" spans="1:23" ht="15.75" thickBot="1">
      <c r="A8" s="210"/>
      <c r="B8" s="211"/>
      <c r="C8" s="212"/>
      <c r="D8" s="212"/>
      <c r="E8" s="212"/>
      <c r="F8" s="212"/>
      <c r="G8" s="212"/>
      <c r="H8" s="212"/>
      <c r="I8" s="213"/>
      <c r="J8" s="212"/>
      <c r="K8" s="214"/>
      <c r="L8" s="212"/>
      <c r="M8" s="212"/>
      <c r="N8" s="212"/>
      <c r="O8" s="213"/>
      <c r="P8" s="212"/>
      <c r="Q8" s="215"/>
      <c r="R8" s="216"/>
      <c r="S8" s="217"/>
      <c r="T8" s="217"/>
      <c r="U8" s="217"/>
      <c r="V8" s="218"/>
      <c r="W8" s="210"/>
    </row>
    <row r="9" spans="1:23" ht="19.5" thickBot="1">
      <c r="A9" s="210"/>
      <c r="B9" s="340" t="s">
        <v>7</v>
      </c>
      <c r="C9" s="341"/>
      <c r="D9" s="341"/>
      <c r="E9" s="341"/>
      <c r="F9" s="341"/>
      <c r="G9" s="341"/>
      <c r="H9" s="341"/>
      <c r="I9" s="341"/>
      <c r="J9" s="341"/>
      <c r="K9" s="341"/>
      <c r="L9" s="341"/>
      <c r="M9" s="341"/>
      <c r="N9" s="341"/>
      <c r="O9" s="341"/>
      <c r="P9" s="341"/>
      <c r="Q9" s="341"/>
      <c r="R9" s="341"/>
      <c r="S9" s="341"/>
      <c r="T9" s="341"/>
      <c r="U9" s="341"/>
      <c r="V9" s="342"/>
      <c r="W9" s="210"/>
    </row>
    <row r="10" spans="1:23" ht="15.75" thickBot="1">
      <c r="A10" s="210"/>
      <c r="B10" s="355" t="s">
        <v>8</v>
      </c>
      <c r="C10" s="355" t="s">
        <v>9</v>
      </c>
      <c r="D10" s="337" t="s">
        <v>10</v>
      </c>
      <c r="E10" s="338"/>
      <c r="F10" s="338"/>
      <c r="G10" s="338"/>
      <c r="H10" s="338"/>
      <c r="I10" s="338"/>
      <c r="J10" s="338"/>
      <c r="K10" s="338"/>
      <c r="L10" s="338"/>
      <c r="M10" s="338"/>
      <c r="N10" s="338"/>
      <c r="O10" s="338"/>
      <c r="P10" s="338"/>
      <c r="Q10" s="338"/>
      <c r="R10" s="338"/>
      <c r="S10" s="338"/>
      <c r="T10" s="361"/>
      <c r="U10" s="180"/>
      <c r="V10" s="345" t="s">
        <v>11</v>
      </c>
      <c r="W10" s="210"/>
    </row>
    <row r="11" spans="1:23" ht="15.75" thickBot="1">
      <c r="A11" s="210"/>
      <c r="B11" s="356"/>
      <c r="C11" s="356"/>
      <c r="D11" s="366" t="str">
        <f>'Additional Info &amp; Definitions'!$D$16</f>
        <v>Fiscal Year 2025</v>
      </c>
      <c r="E11" s="379"/>
      <c r="F11" s="367"/>
      <c r="G11" s="367"/>
      <c r="H11" s="367"/>
      <c r="I11" s="368"/>
      <c r="J11" s="366" t="str">
        <f>'Additional Info &amp; Definitions'!$E$16</f>
        <v>Fiscal Year 2026</v>
      </c>
      <c r="K11" s="367"/>
      <c r="L11" s="367"/>
      <c r="M11" s="367"/>
      <c r="N11" s="367"/>
      <c r="O11" s="368"/>
      <c r="P11" s="366" t="str">
        <f>'Additional Info &amp; Definitions'!$F$16</f>
        <v>Fiscal Year 2027</v>
      </c>
      <c r="Q11" s="367"/>
      <c r="R11" s="367"/>
      <c r="S11" s="367"/>
      <c r="T11" s="368"/>
      <c r="U11" s="116"/>
      <c r="V11" s="346"/>
      <c r="W11" s="210"/>
    </row>
    <row r="12" spans="1:23" ht="15.75" thickBot="1">
      <c r="A12" s="210"/>
      <c r="B12" s="351"/>
      <c r="C12" s="369"/>
      <c r="D12" s="121" t="s">
        <v>12</v>
      </c>
      <c r="E12" s="122"/>
      <c r="F12" s="110" t="s">
        <v>13</v>
      </c>
      <c r="G12" s="110" t="s">
        <v>14</v>
      </c>
      <c r="H12" s="110" t="s">
        <v>15</v>
      </c>
      <c r="I12" s="123" t="s">
        <v>16</v>
      </c>
      <c r="J12" s="121" t="s">
        <v>12</v>
      </c>
      <c r="K12" s="124" t="s">
        <v>13</v>
      </c>
      <c r="L12" s="110" t="s">
        <v>14</v>
      </c>
      <c r="M12" s="110"/>
      <c r="N12" s="110" t="s">
        <v>15</v>
      </c>
      <c r="O12" s="123" t="s">
        <v>16</v>
      </c>
      <c r="P12" s="121" t="s">
        <v>12</v>
      </c>
      <c r="Q12" s="110" t="s">
        <v>13</v>
      </c>
      <c r="R12" s="110" t="s">
        <v>14</v>
      </c>
      <c r="S12" s="125" t="s">
        <v>15</v>
      </c>
      <c r="T12" s="126" t="s">
        <v>16</v>
      </c>
      <c r="U12" s="117"/>
      <c r="V12" s="219"/>
      <c r="W12" s="210"/>
    </row>
    <row r="13" spans="1:23">
      <c r="A13" s="210"/>
      <c r="B13" s="220" t="s">
        <v>17</v>
      </c>
      <c r="C13" s="221" t="s">
        <v>18</v>
      </c>
      <c r="D13" s="222">
        <v>24.4</v>
      </c>
      <c r="E13" s="223"/>
      <c r="F13" s="224">
        <v>3</v>
      </c>
      <c r="G13" s="224">
        <v>52</v>
      </c>
      <c r="H13" s="225">
        <f>D13*F13*G13</f>
        <v>3806.3999999999996</v>
      </c>
      <c r="I13" s="226">
        <f>H13*'Additional Info &amp; Definitions'!$D$17</f>
        <v>1218.048</v>
      </c>
      <c r="J13" s="222"/>
      <c r="K13" s="227"/>
      <c r="L13" s="224"/>
      <c r="M13" s="224"/>
      <c r="N13" s="225">
        <f>J13*K13*L13</f>
        <v>0</v>
      </c>
      <c r="O13" s="226">
        <f>N13*'Additional Info &amp; Definitions'!$E$17</f>
        <v>0</v>
      </c>
      <c r="P13" s="222"/>
      <c r="Q13" s="224"/>
      <c r="R13" s="224"/>
      <c r="S13" s="225">
        <f>P13*Q13*R13</f>
        <v>0</v>
      </c>
      <c r="T13" s="228">
        <f>S13*'Additional Info &amp; Definitions'!$F$17</f>
        <v>0</v>
      </c>
      <c r="U13" s="229"/>
      <c r="V13" s="230"/>
      <c r="W13" s="210"/>
    </row>
    <row r="14" spans="1:23">
      <c r="A14" s="210"/>
      <c r="B14" s="231" t="s">
        <v>19</v>
      </c>
      <c r="C14" s="232" t="s">
        <v>20</v>
      </c>
      <c r="D14" s="222">
        <v>24.4</v>
      </c>
      <c r="E14" s="223"/>
      <c r="F14" s="233">
        <v>1</v>
      </c>
      <c r="G14" s="233">
        <v>40</v>
      </c>
      <c r="H14" s="225">
        <f>D14*F14*G14</f>
        <v>976</v>
      </c>
      <c r="I14" s="226">
        <f>H14*'Additional Info &amp; Definitions'!$D$17</f>
        <v>312.32</v>
      </c>
      <c r="J14" s="222"/>
      <c r="K14" s="234"/>
      <c r="L14" s="233"/>
      <c r="M14" s="233"/>
      <c r="N14" s="225">
        <f>J14*K14*L14</f>
        <v>0</v>
      </c>
      <c r="O14" s="226">
        <f>N14*'Additional Info &amp; Definitions'!$E$17</f>
        <v>0</v>
      </c>
      <c r="P14" s="222"/>
      <c r="Q14" s="233"/>
      <c r="R14" s="233"/>
      <c r="S14" s="225">
        <f>P14*Q14*R14</f>
        <v>0</v>
      </c>
      <c r="T14" s="228">
        <f>S14*'Additional Info &amp; Definitions'!$F$17</f>
        <v>0</v>
      </c>
      <c r="U14" s="229"/>
      <c r="V14" s="230"/>
      <c r="W14" s="210"/>
    </row>
    <row r="15" spans="1:23">
      <c r="A15" s="210"/>
      <c r="B15" s="231" t="s">
        <v>21</v>
      </c>
      <c r="C15" s="232"/>
      <c r="D15" s="222"/>
      <c r="E15" s="223"/>
      <c r="F15" s="233"/>
      <c r="G15" s="233"/>
      <c r="H15" s="225">
        <f>D15*F15*G15</f>
        <v>0</v>
      </c>
      <c r="I15" s="226">
        <f>H15*'Additional Info &amp; Definitions'!$D$17</f>
        <v>0</v>
      </c>
      <c r="J15" s="222"/>
      <c r="K15" s="234"/>
      <c r="L15" s="233"/>
      <c r="M15" s="233"/>
      <c r="N15" s="225">
        <f>J15*K15*L15</f>
        <v>0</v>
      </c>
      <c r="O15" s="226">
        <f>N15*'Additional Info &amp; Definitions'!$E$17</f>
        <v>0</v>
      </c>
      <c r="P15" s="222"/>
      <c r="Q15" s="233"/>
      <c r="R15" s="233"/>
      <c r="S15" s="225">
        <f>P15*Q15*R15</f>
        <v>0</v>
      </c>
      <c r="T15" s="228">
        <f>S15*'Additional Info &amp; Definitions'!$F$17</f>
        <v>0</v>
      </c>
      <c r="U15" s="229"/>
      <c r="V15" s="230"/>
      <c r="W15" s="210"/>
    </row>
    <row r="16" spans="1:23" ht="15.75" thickBot="1">
      <c r="A16" s="210"/>
      <c r="B16" s="235" t="s">
        <v>22</v>
      </c>
      <c r="C16" s="236"/>
      <c r="D16" s="237"/>
      <c r="E16" s="238"/>
      <c r="F16" s="239"/>
      <c r="G16" s="239"/>
      <c r="H16" s="240">
        <f>D16*F16*G16</f>
        <v>0</v>
      </c>
      <c r="I16" s="241">
        <f>H16*'Additional Info &amp; Definitions'!$D$17</f>
        <v>0</v>
      </c>
      <c r="J16" s="237"/>
      <c r="K16" s="242"/>
      <c r="L16" s="239"/>
      <c r="M16" s="239"/>
      <c r="N16" s="240">
        <f>J16*K16*L16</f>
        <v>0</v>
      </c>
      <c r="O16" s="226">
        <f>N16*'Additional Info &amp; Definitions'!$E$17</f>
        <v>0</v>
      </c>
      <c r="P16" s="237"/>
      <c r="Q16" s="239"/>
      <c r="R16" s="239"/>
      <c r="S16" s="240">
        <f>P16*Q16*R16</f>
        <v>0</v>
      </c>
      <c r="T16" s="228">
        <f>S16*'Additional Info &amp; Definitions'!$F$17</f>
        <v>0</v>
      </c>
      <c r="U16" s="243"/>
      <c r="V16" s="244"/>
      <c r="W16" s="210"/>
    </row>
    <row r="17" spans="1:28" ht="15.75" thickBot="1">
      <c r="A17" s="210"/>
      <c r="B17" s="211"/>
      <c r="C17" s="212"/>
      <c r="D17" s="245"/>
      <c r="E17" s="245"/>
      <c r="F17" s="245"/>
      <c r="G17" s="245"/>
      <c r="H17" s="245"/>
      <c r="I17" s="246"/>
      <c r="J17" s="212"/>
      <c r="K17" s="214"/>
      <c r="L17" s="212"/>
      <c r="M17" s="212"/>
      <c r="N17" s="212"/>
      <c r="O17" s="213"/>
      <c r="P17" s="212"/>
      <c r="Q17" s="215"/>
      <c r="R17" s="216"/>
      <c r="S17" s="217"/>
      <c r="T17" s="217"/>
      <c r="U17" s="217"/>
      <c r="V17" s="218"/>
      <c r="W17" s="210"/>
      <c r="X17" s="195"/>
      <c r="Y17" s="195"/>
      <c r="Z17" s="195"/>
      <c r="AA17" s="195"/>
      <c r="AB17" s="199"/>
    </row>
    <row r="18" spans="1:28" s="7" customFormat="1" ht="15.75" thickBot="1">
      <c r="A18" s="210"/>
      <c r="B18" s="353" t="s">
        <v>23</v>
      </c>
      <c r="C18" s="354"/>
      <c r="D18" s="2"/>
      <c r="E18" s="2"/>
      <c r="F18" s="2"/>
      <c r="G18" s="179" t="str">
        <f>_xlfn.CONCAT('Additional Info &amp; Definitions'!D16," ","Total")</f>
        <v>Fiscal Year 2025 Total</v>
      </c>
      <c r="H18" s="4">
        <f>SUM(H13:H16)</f>
        <v>4782.3999999999996</v>
      </c>
      <c r="I18" s="90">
        <f>SUM(I13:I16)</f>
        <v>1530.3679999999999</v>
      </c>
      <c r="J18" s="3"/>
      <c r="K18" s="97"/>
      <c r="L18" s="179" t="str">
        <f>_xlfn.CONCAT('Additional Info &amp; Definitions'!E16," ","Total")</f>
        <v>Fiscal Year 2026 Total</v>
      </c>
      <c r="M18" s="115"/>
      <c r="N18" s="6">
        <f>SUM(N13:N16)</f>
        <v>0</v>
      </c>
      <c r="O18" s="247">
        <f>SUM(O13:O16)</f>
        <v>0</v>
      </c>
      <c r="P18" s="248"/>
      <c r="Q18" s="249"/>
      <c r="R18" s="179" t="str">
        <f>_xlfn.CONCAT('Additional Info &amp; Definitions'!F16," ","Total")</f>
        <v>Fiscal Year 2027 Total</v>
      </c>
      <c r="S18" s="4">
        <f>SUM(S13:S16)</f>
        <v>0</v>
      </c>
      <c r="T18" s="5">
        <f>SUM(T13:T16)</f>
        <v>0</v>
      </c>
      <c r="U18" s="118"/>
      <c r="V18" s="250"/>
      <c r="W18" s="210"/>
      <c r="X18" s="210"/>
      <c r="Y18" s="210"/>
      <c r="Z18" s="210"/>
      <c r="AA18" s="210"/>
      <c r="AB18" s="251"/>
    </row>
    <row r="19" spans="1:28" s="7" customFormat="1" ht="15.75" thickBot="1">
      <c r="A19" s="210"/>
      <c r="B19" s="252"/>
      <c r="C19" s="253"/>
      <c r="D19" s="253"/>
      <c r="E19" s="253"/>
      <c r="F19" s="253"/>
      <c r="G19" s="253"/>
      <c r="H19" s="253"/>
      <c r="I19" s="254"/>
      <c r="J19" s="253"/>
      <c r="K19" s="255"/>
      <c r="L19" s="253"/>
      <c r="M19" s="253"/>
      <c r="N19" s="253"/>
      <c r="O19" s="254"/>
      <c r="P19" s="253"/>
      <c r="Q19" s="256"/>
      <c r="R19" s="257"/>
      <c r="S19" s="258"/>
      <c r="T19" s="258"/>
      <c r="U19" s="258"/>
      <c r="V19" s="259"/>
      <c r="W19" s="210"/>
      <c r="X19" s="210"/>
      <c r="Y19" s="210"/>
      <c r="Z19" s="210"/>
      <c r="AA19" s="210"/>
      <c r="AB19" s="251"/>
    </row>
    <row r="20" spans="1:28" ht="15.75" thickBot="1">
      <c r="A20" s="195"/>
      <c r="B20" s="74"/>
      <c r="C20" s="75"/>
      <c r="D20" s="75"/>
      <c r="E20" s="75"/>
      <c r="F20" s="75"/>
      <c r="G20" s="75"/>
      <c r="H20" s="75"/>
      <c r="I20" s="91"/>
      <c r="J20" s="260"/>
      <c r="K20" s="261"/>
      <c r="L20" s="260"/>
      <c r="M20" s="260"/>
      <c r="N20" s="260"/>
      <c r="O20" s="262"/>
      <c r="P20" s="260"/>
      <c r="Q20" s="263"/>
      <c r="R20" s="264"/>
      <c r="S20" s="265"/>
      <c r="T20" s="265"/>
      <c r="U20" s="265"/>
      <c r="V20" s="266"/>
      <c r="W20" s="195"/>
      <c r="X20" s="195"/>
      <c r="Y20" s="195"/>
      <c r="Z20" s="195"/>
      <c r="AA20" s="195"/>
      <c r="AB20" s="199"/>
    </row>
    <row r="21" spans="1:28" ht="19.5" thickBot="1">
      <c r="A21" s="210"/>
      <c r="B21" s="340" t="s">
        <v>24</v>
      </c>
      <c r="C21" s="341"/>
      <c r="D21" s="341"/>
      <c r="E21" s="341"/>
      <c r="F21" s="341"/>
      <c r="G21" s="341"/>
      <c r="H21" s="341"/>
      <c r="I21" s="341"/>
      <c r="J21" s="341"/>
      <c r="K21" s="341"/>
      <c r="L21" s="341"/>
      <c r="M21" s="341"/>
      <c r="N21" s="341"/>
      <c r="O21" s="341"/>
      <c r="P21" s="341"/>
      <c r="Q21" s="341"/>
      <c r="R21" s="341"/>
      <c r="S21" s="341"/>
      <c r="T21" s="341"/>
      <c r="U21" s="341"/>
      <c r="V21" s="342"/>
      <c r="W21" s="210"/>
      <c r="X21" s="195"/>
      <c r="Y21" s="195"/>
      <c r="Z21" s="195"/>
      <c r="AA21" s="195"/>
      <c r="AB21" s="199"/>
    </row>
    <row r="22" spans="1:28" ht="15.75" thickBot="1">
      <c r="A22" s="210"/>
      <c r="B22" s="343" t="s">
        <v>8</v>
      </c>
      <c r="C22" s="343" t="s">
        <v>9</v>
      </c>
      <c r="D22" s="337" t="s">
        <v>10</v>
      </c>
      <c r="E22" s="338"/>
      <c r="F22" s="338"/>
      <c r="G22" s="338"/>
      <c r="H22" s="338"/>
      <c r="I22" s="338"/>
      <c r="J22" s="338"/>
      <c r="K22" s="338"/>
      <c r="L22" s="338"/>
      <c r="M22" s="338"/>
      <c r="N22" s="338"/>
      <c r="O22" s="338"/>
      <c r="P22" s="338"/>
      <c r="Q22" s="338"/>
      <c r="R22" s="338"/>
      <c r="S22" s="338"/>
      <c r="T22" s="339"/>
      <c r="U22" s="181"/>
      <c r="V22" s="345" t="s">
        <v>11</v>
      </c>
      <c r="W22" s="210"/>
      <c r="X22" s="195"/>
      <c r="Y22" s="195"/>
      <c r="Z22" s="195"/>
      <c r="AA22" s="195"/>
      <c r="AB22" s="199"/>
    </row>
    <row r="23" spans="1:28" ht="15.75" thickBot="1">
      <c r="A23" s="210"/>
      <c r="B23" s="344"/>
      <c r="C23" s="344"/>
      <c r="D23" s="337" t="str">
        <f>'Additional Info &amp; Definitions'!$D$16</f>
        <v>Fiscal Year 2025</v>
      </c>
      <c r="E23" s="338"/>
      <c r="F23" s="338"/>
      <c r="G23" s="338"/>
      <c r="H23" s="338"/>
      <c r="I23" s="339"/>
      <c r="J23" s="337" t="str">
        <f>'Additional Info &amp; Definitions'!$E$16</f>
        <v>Fiscal Year 2026</v>
      </c>
      <c r="K23" s="338"/>
      <c r="L23" s="338"/>
      <c r="M23" s="338"/>
      <c r="N23" s="338"/>
      <c r="O23" s="339"/>
      <c r="P23" s="337" t="str">
        <f>'Additional Info &amp; Definitions'!$F$16</f>
        <v>Fiscal Year 2027</v>
      </c>
      <c r="Q23" s="338"/>
      <c r="R23" s="338"/>
      <c r="S23" s="338"/>
      <c r="T23" s="339"/>
      <c r="U23" s="116"/>
      <c r="V23" s="346"/>
      <c r="W23" s="210"/>
      <c r="X23" s="195"/>
      <c r="Y23" s="195"/>
      <c r="Z23" s="195"/>
      <c r="AA23" s="195"/>
      <c r="AB23" s="199"/>
    </row>
    <row r="24" spans="1:28" ht="15.75" thickBot="1">
      <c r="A24" s="210"/>
      <c r="B24" s="349"/>
      <c r="C24" s="350"/>
      <c r="D24" s="121" t="s">
        <v>12</v>
      </c>
      <c r="E24" s="122"/>
      <c r="F24" s="110" t="s">
        <v>13</v>
      </c>
      <c r="G24" s="110" t="s">
        <v>14</v>
      </c>
      <c r="H24" s="110" t="s">
        <v>15</v>
      </c>
      <c r="I24" s="123" t="s">
        <v>16</v>
      </c>
      <c r="J24" s="121" t="s">
        <v>12</v>
      </c>
      <c r="K24" s="124" t="s">
        <v>13</v>
      </c>
      <c r="L24" s="110" t="s">
        <v>14</v>
      </c>
      <c r="M24" s="110"/>
      <c r="N24" s="110" t="s">
        <v>15</v>
      </c>
      <c r="O24" s="123" t="s">
        <v>16</v>
      </c>
      <c r="P24" s="121" t="s">
        <v>12</v>
      </c>
      <c r="Q24" s="110" t="s">
        <v>13</v>
      </c>
      <c r="R24" s="110" t="s">
        <v>14</v>
      </c>
      <c r="S24" s="125" t="s">
        <v>15</v>
      </c>
      <c r="T24" s="126" t="s">
        <v>16</v>
      </c>
      <c r="U24" s="117"/>
      <c r="V24" s="219"/>
      <c r="W24" s="210"/>
      <c r="X24" s="195"/>
      <c r="Y24" s="195"/>
      <c r="Z24" s="195"/>
      <c r="AA24" s="195"/>
      <c r="AB24" s="199"/>
    </row>
    <row r="25" spans="1:28">
      <c r="A25" s="210"/>
      <c r="B25" s="220" t="s">
        <v>17</v>
      </c>
      <c r="C25" s="221"/>
      <c r="D25" s="267"/>
      <c r="E25" s="268"/>
      <c r="F25" s="224"/>
      <c r="G25" s="224"/>
      <c r="H25" s="269">
        <f>D25*F25*G25</f>
        <v>0</v>
      </c>
      <c r="I25" s="270">
        <f>H25*'Additional Info &amp; Definitions'!$D$18</f>
        <v>0</v>
      </c>
      <c r="J25" s="267"/>
      <c r="K25" s="271"/>
      <c r="L25" s="272"/>
      <c r="M25" s="273"/>
      <c r="N25" s="269">
        <f>J25*K25*L25</f>
        <v>0</v>
      </c>
      <c r="O25" s="270">
        <f>N25*'Additional Info &amp; Definitions'!$E$18</f>
        <v>0</v>
      </c>
      <c r="P25" s="267"/>
      <c r="Q25" s="274"/>
      <c r="R25" s="224"/>
      <c r="S25" s="269">
        <f>P25*Q25*R25</f>
        <v>0</v>
      </c>
      <c r="T25" s="275">
        <f>S25*'Additional Info &amp; Definitions'!$F$18</f>
        <v>0</v>
      </c>
      <c r="U25" s="275"/>
      <c r="V25" s="230"/>
      <c r="W25" s="210"/>
      <c r="X25" s="195"/>
      <c r="Y25" s="195"/>
      <c r="Z25" s="195"/>
      <c r="AA25" s="195"/>
      <c r="AB25" s="199"/>
    </row>
    <row r="26" spans="1:28">
      <c r="A26" s="210"/>
      <c r="B26" s="231" t="s">
        <v>19</v>
      </c>
      <c r="C26" s="232"/>
      <c r="D26" s="267"/>
      <c r="E26" s="268"/>
      <c r="F26" s="233"/>
      <c r="G26" s="233"/>
      <c r="H26" s="269">
        <f>D26*F26*G26</f>
        <v>0</v>
      </c>
      <c r="I26" s="270">
        <f>H26*'Additional Info &amp; Definitions'!$D$18</f>
        <v>0</v>
      </c>
      <c r="J26" s="267"/>
      <c r="K26" s="276"/>
      <c r="L26" s="277"/>
      <c r="M26" s="273"/>
      <c r="N26" s="269">
        <f t="shared" ref="N26:N28" si="0">J26*K26*L26</f>
        <v>0</v>
      </c>
      <c r="O26" s="270">
        <f>N26*'Additional Info &amp; Definitions'!$E$18</f>
        <v>0</v>
      </c>
      <c r="P26" s="267"/>
      <c r="Q26" s="278"/>
      <c r="R26" s="233"/>
      <c r="S26" s="269">
        <f t="shared" ref="S26:S28" si="1">P26*Q26*R26</f>
        <v>0</v>
      </c>
      <c r="T26" s="275">
        <f>S26*'Additional Info &amp; Definitions'!$F$18</f>
        <v>0</v>
      </c>
      <c r="U26" s="275"/>
      <c r="V26" s="230"/>
      <c r="W26" s="210"/>
      <c r="X26" s="195"/>
      <c r="Y26" s="195"/>
      <c r="Z26" s="195"/>
      <c r="AA26" s="195"/>
      <c r="AB26" s="199"/>
    </row>
    <row r="27" spans="1:28">
      <c r="A27" s="210"/>
      <c r="B27" s="231" t="s">
        <v>21</v>
      </c>
      <c r="C27" s="232"/>
      <c r="D27" s="267"/>
      <c r="E27" s="268"/>
      <c r="F27" s="233"/>
      <c r="G27" s="233"/>
      <c r="H27" s="269">
        <f>D27*F27*G27</f>
        <v>0</v>
      </c>
      <c r="I27" s="270">
        <f>H27*'Additional Info &amp; Definitions'!$D$18</f>
        <v>0</v>
      </c>
      <c r="J27" s="267"/>
      <c r="K27" s="276"/>
      <c r="L27" s="277"/>
      <c r="M27" s="273"/>
      <c r="N27" s="269">
        <f t="shared" si="0"/>
        <v>0</v>
      </c>
      <c r="O27" s="270">
        <f>N27*'Additional Info &amp; Definitions'!$E$18</f>
        <v>0</v>
      </c>
      <c r="P27" s="267"/>
      <c r="Q27" s="278"/>
      <c r="R27" s="233"/>
      <c r="S27" s="269">
        <f t="shared" si="1"/>
        <v>0</v>
      </c>
      <c r="T27" s="275">
        <f>S27*'Additional Info &amp; Definitions'!$F$18</f>
        <v>0</v>
      </c>
      <c r="U27" s="275"/>
      <c r="V27" s="230"/>
      <c r="W27" s="210"/>
      <c r="X27" s="195"/>
      <c r="Y27" s="195"/>
      <c r="Z27" s="195"/>
      <c r="AA27" s="195"/>
      <c r="AB27" s="199"/>
    </row>
    <row r="28" spans="1:28" ht="15.75" thickBot="1">
      <c r="A28" s="210"/>
      <c r="B28" s="235" t="s">
        <v>22</v>
      </c>
      <c r="C28" s="236"/>
      <c r="D28" s="267"/>
      <c r="E28" s="279"/>
      <c r="F28" s="239"/>
      <c r="G28" s="239"/>
      <c r="H28" s="280">
        <f>D28*F28*G28</f>
        <v>0</v>
      </c>
      <c r="I28" s="270">
        <f>H28*'Additional Info &amp; Definitions'!$D$18</f>
        <v>0</v>
      </c>
      <c r="J28" s="267"/>
      <c r="K28" s="281"/>
      <c r="L28" s="282"/>
      <c r="M28" s="283"/>
      <c r="N28" s="280">
        <f t="shared" si="0"/>
        <v>0</v>
      </c>
      <c r="O28" s="270">
        <f>N28*'Additional Info &amp; Definitions'!$E$18</f>
        <v>0</v>
      </c>
      <c r="P28" s="267"/>
      <c r="Q28" s="284"/>
      <c r="R28" s="239"/>
      <c r="S28" s="280">
        <f t="shared" si="1"/>
        <v>0</v>
      </c>
      <c r="T28" s="275">
        <f>S28*'Additional Info &amp; Definitions'!$F$18</f>
        <v>0</v>
      </c>
      <c r="U28" s="275"/>
      <c r="V28" s="244"/>
      <c r="W28" s="210"/>
      <c r="X28" s="195"/>
      <c r="Y28" s="195"/>
      <c r="Z28" s="195"/>
      <c r="AA28" s="195"/>
      <c r="AB28" s="199"/>
    </row>
    <row r="29" spans="1:28" ht="15.75" thickBot="1">
      <c r="A29" s="210"/>
      <c r="B29" s="211"/>
      <c r="C29" s="212"/>
      <c r="D29" s="212"/>
      <c r="E29" s="212"/>
      <c r="F29" s="212"/>
      <c r="G29" s="212"/>
      <c r="H29" s="212"/>
      <c r="I29" s="213"/>
      <c r="J29" s="212"/>
      <c r="K29" s="214"/>
      <c r="L29" s="212"/>
      <c r="M29" s="212"/>
      <c r="N29" s="212"/>
      <c r="O29" s="213"/>
      <c r="P29" s="212"/>
      <c r="Q29" s="215"/>
      <c r="R29" s="216"/>
      <c r="S29" s="217"/>
      <c r="T29" s="217"/>
      <c r="U29" s="217"/>
      <c r="V29" s="218"/>
      <c r="W29" s="210"/>
      <c r="X29" s="195"/>
      <c r="Y29" s="195"/>
      <c r="Z29" s="195"/>
      <c r="AA29" s="195"/>
      <c r="AB29" s="199"/>
    </row>
    <row r="30" spans="1:28" s="7" customFormat="1" ht="15.75" thickBot="1">
      <c r="A30" s="210"/>
      <c r="B30" s="347" t="s">
        <v>23</v>
      </c>
      <c r="C30" s="348"/>
      <c r="D30" s="2"/>
      <c r="E30" s="2"/>
      <c r="F30" s="2"/>
      <c r="G30" s="179" t="str">
        <f>_xlfn.CONCAT('Additional Info &amp; Definitions'!D16," ","Total")</f>
        <v>Fiscal Year 2025 Total</v>
      </c>
      <c r="H30" s="4">
        <f>SUM(H25:H28)</f>
        <v>0</v>
      </c>
      <c r="I30" s="90">
        <f>SUM(I25:I28)</f>
        <v>0</v>
      </c>
      <c r="J30" s="3"/>
      <c r="K30" s="97"/>
      <c r="L30" s="179" t="str">
        <f>_xlfn.CONCAT('Additional Info &amp; Definitions'!E16," ","Total")</f>
        <v>Fiscal Year 2026 Total</v>
      </c>
      <c r="M30" s="115"/>
      <c r="N30" s="6">
        <f>SUM(N25:N28)</f>
        <v>0</v>
      </c>
      <c r="O30" s="247">
        <f t="shared" ref="O30" si="2">SUM(O25:O28)</f>
        <v>0</v>
      </c>
      <c r="P30" s="248"/>
      <c r="Q30" s="249"/>
      <c r="R30" s="179" t="str">
        <f>_xlfn.CONCAT('Additional Info &amp; Definitions'!F16," ","Total")</f>
        <v>Fiscal Year 2027 Total</v>
      </c>
      <c r="S30" s="4">
        <f>SUM(S25:S28)</f>
        <v>0</v>
      </c>
      <c r="T30" s="5">
        <f>SUM(T25:T28)</f>
        <v>0</v>
      </c>
      <c r="U30" s="118"/>
      <c r="V30" s="250"/>
      <c r="W30" s="210"/>
      <c r="X30" s="210"/>
      <c r="Y30" s="210"/>
      <c r="Z30" s="210"/>
      <c r="AA30" s="210"/>
      <c r="AB30" s="251"/>
    </row>
    <row r="31" spans="1:28" s="7" customFormat="1" ht="15.75" thickBot="1">
      <c r="A31" s="210"/>
      <c r="B31" s="252"/>
      <c r="C31" s="253"/>
      <c r="D31" s="253"/>
      <c r="E31" s="253"/>
      <c r="F31" s="253"/>
      <c r="G31" s="253"/>
      <c r="H31" s="253"/>
      <c r="I31" s="254"/>
      <c r="J31" s="253"/>
      <c r="K31" s="255"/>
      <c r="L31" s="253"/>
      <c r="M31" s="253"/>
      <c r="N31" s="253"/>
      <c r="O31" s="254"/>
      <c r="P31" s="253"/>
      <c r="Q31" s="256"/>
      <c r="R31" s="257"/>
      <c r="S31" s="258"/>
      <c r="T31" s="258"/>
      <c r="U31" s="258"/>
      <c r="V31" s="259"/>
      <c r="W31" s="210"/>
      <c r="X31" s="210"/>
      <c r="Y31" s="210"/>
      <c r="Z31" s="210"/>
      <c r="AA31" s="210"/>
      <c r="AB31" s="251"/>
    </row>
    <row r="32" spans="1:28" s="7" customFormat="1" ht="15.75" thickBot="1">
      <c r="A32" s="210"/>
      <c r="B32" s="285"/>
      <c r="C32" s="286"/>
      <c r="D32" s="286"/>
      <c r="E32" s="286"/>
      <c r="F32" s="286"/>
      <c r="G32" s="286"/>
      <c r="H32" s="286"/>
      <c r="I32" s="287"/>
      <c r="J32" s="286"/>
      <c r="K32" s="288"/>
      <c r="L32" s="286"/>
      <c r="M32" s="286"/>
      <c r="N32" s="286"/>
      <c r="O32" s="287"/>
      <c r="P32" s="286"/>
      <c r="Q32" s="263"/>
      <c r="R32" s="264"/>
      <c r="S32" s="265"/>
      <c r="T32" s="265"/>
      <c r="U32" s="265"/>
      <c r="V32" s="266"/>
      <c r="W32" s="210"/>
      <c r="X32" s="210"/>
      <c r="Y32" s="210"/>
      <c r="Z32" s="210"/>
      <c r="AA32" s="210"/>
      <c r="AB32" s="251"/>
    </row>
    <row r="33" spans="1:28" ht="19.5" thickBot="1">
      <c r="A33" s="210"/>
      <c r="B33" s="340" t="s">
        <v>25</v>
      </c>
      <c r="C33" s="341"/>
      <c r="D33" s="341"/>
      <c r="E33" s="341"/>
      <c r="F33" s="341"/>
      <c r="G33" s="341"/>
      <c r="H33" s="341"/>
      <c r="I33" s="341"/>
      <c r="J33" s="341"/>
      <c r="K33" s="341"/>
      <c r="L33" s="341"/>
      <c r="M33" s="341"/>
      <c r="N33" s="341"/>
      <c r="O33" s="341"/>
      <c r="P33" s="341"/>
      <c r="Q33" s="341"/>
      <c r="R33" s="341"/>
      <c r="S33" s="341"/>
      <c r="T33" s="341"/>
      <c r="U33" s="341"/>
      <c r="V33" s="342"/>
      <c r="W33" s="210"/>
      <c r="X33" s="195"/>
      <c r="Y33" s="195"/>
      <c r="Z33" s="195"/>
      <c r="AA33" s="195"/>
      <c r="AB33" s="199"/>
    </row>
    <row r="34" spans="1:28" ht="15.75" thickBot="1">
      <c r="A34" s="210"/>
      <c r="B34" s="343" t="s">
        <v>8</v>
      </c>
      <c r="C34" s="343" t="s">
        <v>9</v>
      </c>
      <c r="D34" s="337" t="s">
        <v>10</v>
      </c>
      <c r="E34" s="338"/>
      <c r="F34" s="338"/>
      <c r="G34" s="338"/>
      <c r="H34" s="338"/>
      <c r="I34" s="338"/>
      <c r="J34" s="338"/>
      <c r="K34" s="338"/>
      <c r="L34" s="338"/>
      <c r="M34" s="338"/>
      <c r="N34" s="338"/>
      <c r="O34" s="338"/>
      <c r="P34" s="338"/>
      <c r="Q34" s="338"/>
      <c r="R34" s="338"/>
      <c r="S34" s="338"/>
      <c r="T34" s="339"/>
      <c r="U34" s="181"/>
      <c r="V34" s="345" t="s">
        <v>11</v>
      </c>
      <c r="W34" s="210"/>
      <c r="X34" s="195"/>
      <c r="Y34" s="195"/>
      <c r="Z34" s="195"/>
      <c r="AA34" s="195"/>
      <c r="AB34" s="199"/>
    </row>
    <row r="35" spans="1:28" ht="15.75" thickBot="1">
      <c r="A35" s="210"/>
      <c r="B35" s="344"/>
      <c r="C35" s="344"/>
      <c r="D35" s="337" t="str">
        <f>'Additional Info &amp; Definitions'!$D$16</f>
        <v>Fiscal Year 2025</v>
      </c>
      <c r="E35" s="338"/>
      <c r="F35" s="338"/>
      <c r="G35" s="338"/>
      <c r="H35" s="338"/>
      <c r="I35" s="339"/>
      <c r="J35" s="337" t="str">
        <f>'Additional Info &amp; Definitions'!$E$16</f>
        <v>Fiscal Year 2026</v>
      </c>
      <c r="K35" s="338"/>
      <c r="L35" s="338"/>
      <c r="M35" s="338"/>
      <c r="N35" s="338"/>
      <c r="O35" s="339"/>
      <c r="P35" s="337" t="str">
        <f>'Additional Info &amp; Definitions'!$F$16</f>
        <v>Fiscal Year 2027</v>
      </c>
      <c r="Q35" s="338"/>
      <c r="R35" s="338"/>
      <c r="S35" s="338"/>
      <c r="T35" s="339"/>
      <c r="U35" s="116"/>
      <c r="V35" s="346"/>
      <c r="W35" s="210"/>
      <c r="X35" s="195"/>
      <c r="Y35" s="195"/>
      <c r="Z35" s="195"/>
      <c r="AA35" s="195"/>
      <c r="AB35" s="199"/>
    </row>
    <row r="36" spans="1:28" ht="15.75" thickBot="1">
      <c r="A36" s="210"/>
      <c r="B36" s="349"/>
      <c r="C36" s="350"/>
      <c r="D36" s="121" t="s">
        <v>12</v>
      </c>
      <c r="E36" s="122"/>
      <c r="F36" s="110" t="s">
        <v>13</v>
      </c>
      <c r="G36" s="110" t="s">
        <v>14</v>
      </c>
      <c r="H36" s="127" t="s">
        <v>15</v>
      </c>
      <c r="I36" s="128" t="s">
        <v>16</v>
      </c>
      <c r="J36" s="121" t="s">
        <v>12</v>
      </c>
      <c r="K36" s="124" t="s">
        <v>13</v>
      </c>
      <c r="L36" s="110" t="s">
        <v>14</v>
      </c>
      <c r="M36" s="127"/>
      <c r="N36" s="127" t="s">
        <v>15</v>
      </c>
      <c r="O36" s="128" t="s">
        <v>16</v>
      </c>
      <c r="P36" s="121" t="s">
        <v>12</v>
      </c>
      <c r="Q36" s="110" t="s">
        <v>13</v>
      </c>
      <c r="R36" s="110" t="s">
        <v>14</v>
      </c>
      <c r="S36" s="129" t="s">
        <v>15</v>
      </c>
      <c r="T36" s="130" t="s">
        <v>16</v>
      </c>
      <c r="U36" s="119"/>
      <c r="V36" s="219"/>
      <c r="W36" s="210"/>
      <c r="X36" s="195"/>
      <c r="Y36" s="195"/>
      <c r="Z36" s="195"/>
      <c r="AA36" s="195"/>
      <c r="AB36" s="199"/>
    </row>
    <row r="37" spans="1:28">
      <c r="A37" s="210"/>
      <c r="B37" s="220" t="s">
        <v>26</v>
      </c>
      <c r="C37" s="221" t="s">
        <v>27</v>
      </c>
      <c r="D37" s="267">
        <v>20</v>
      </c>
      <c r="E37" s="268"/>
      <c r="F37" s="224">
        <v>1.25</v>
      </c>
      <c r="G37" s="289">
        <v>40</v>
      </c>
      <c r="H37" s="225">
        <f t="shared" ref="H37:H46" si="3">D37*F37*G37</f>
        <v>1000</v>
      </c>
      <c r="I37" s="226">
        <f>H37*'Additional Info &amp; Definitions'!$D$19</f>
        <v>20</v>
      </c>
      <c r="J37" s="267"/>
      <c r="K37" s="227"/>
      <c r="L37" s="289"/>
      <c r="M37" s="289"/>
      <c r="N37" s="225">
        <f t="shared" ref="N37:N46" si="4">J37*K37*L37</f>
        <v>0</v>
      </c>
      <c r="O37" s="226">
        <f>N37*'Additional Info &amp; Definitions'!$E$19</f>
        <v>0</v>
      </c>
      <c r="P37" s="267"/>
      <c r="Q37" s="224"/>
      <c r="R37" s="289"/>
      <c r="S37" s="225">
        <f t="shared" ref="S37:S46" si="5">P37*Q37*R37</f>
        <v>0</v>
      </c>
      <c r="T37" s="228">
        <f>S37*'Additional Info &amp; Definitions'!$F$19</f>
        <v>0</v>
      </c>
      <c r="U37" s="229"/>
      <c r="V37" s="230"/>
      <c r="W37" s="210"/>
      <c r="X37" s="195"/>
      <c r="Y37" s="195"/>
      <c r="Z37" s="195"/>
      <c r="AA37" s="195"/>
      <c r="AB37" s="199"/>
    </row>
    <row r="38" spans="1:28">
      <c r="A38" s="210"/>
      <c r="B38" s="231" t="s">
        <v>28</v>
      </c>
      <c r="C38" s="290" t="s">
        <v>27</v>
      </c>
      <c r="D38" s="267">
        <v>20</v>
      </c>
      <c r="E38" s="268"/>
      <c r="F38" s="224">
        <v>1.25</v>
      </c>
      <c r="G38" s="289">
        <v>40</v>
      </c>
      <c r="H38" s="225">
        <f t="shared" si="3"/>
        <v>1000</v>
      </c>
      <c r="I38" s="226">
        <f>H38*'Additional Info &amp; Definitions'!$D$19</f>
        <v>20</v>
      </c>
      <c r="J38" s="267"/>
      <c r="K38" s="227"/>
      <c r="L38" s="289"/>
      <c r="M38" s="289"/>
      <c r="N38" s="225">
        <f t="shared" si="4"/>
        <v>0</v>
      </c>
      <c r="O38" s="226">
        <f>N38*'Additional Info &amp; Definitions'!$E$19</f>
        <v>0</v>
      </c>
      <c r="P38" s="267"/>
      <c r="Q38" s="224"/>
      <c r="R38" s="289"/>
      <c r="S38" s="225">
        <f t="shared" si="5"/>
        <v>0</v>
      </c>
      <c r="T38" s="228">
        <f>S38*'Additional Info &amp; Definitions'!$F$19</f>
        <v>0</v>
      </c>
      <c r="U38" s="229"/>
      <c r="V38" s="230"/>
      <c r="W38" s="210"/>
      <c r="X38" s="195"/>
      <c r="Y38" s="195"/>
      <c r="Z38" s="195"/>
      <c r="AA38" s="195"/>
      <c r="AB38" s="199"/>
    </row>
    <row r="39" spans="1:28">
      <c r="A39" s="210"/>
      <c r="B39" s="231" t="s">
        <v>29</v>
      </c>
      <c r="C39" s="290" t="s">
        <v>27</v>
      </c>
      <c r="D39" s="267">
        <v>20</v>
      </c>
      <c r="E39" s="268"/>
      <c r="F39" s="224">
        <v>1.25</v>
      </c>
      <c r="G39" s="289">
        <v>40</v>
      </c>
      <c r="H39" s="225">
        <f t="shared" si="3"/>
        <v>1000</v>
      </c>
      <c r="I39" s="226">
        <f>H39*'Additional Info &amp; Definitions'!$D$19</f>
        <v>20</v>
      </c>
      <c r="J39" s="267"/>
      <c r="K39" s="227"/>
      <c r="L39" s="289"/>
      <c r="M39" s="289"/>
      <c r="N39" s="225">
        <f t="shared" si="4"/>
        <v>0</v>
      </c>
      <c r="O39" s="226">
        <f>N39*'Additional Info &amp; Definitions'!$E$19</f>
        <v>0</v>
      </c>
      <c r="P39" s="267"/>
      <c r="Q39" s="224"/>
      <c r="R39" s="289"/>
      <c r="S39" s="225">
        <f t="shared" si="5"/>
        <v>0</v>
      </c>
      <c r="T39" s="228">
        <f>S39*'Additional Info &amp; Definitions'!$F$19</f>
        <v>0</v>
      </c>
      <c r="U39" s="229"/>
      <c r="V39" s="230"/>
      <c r="W39" s="210"/>
      <c r="X39" s="195"/>
      <c r="Y39" s="195"/>
      <c r="Z39" s="195"/>
      <c r="AA39" s="195"/>
      <c r="AB39" s="199"/>
    </row>
    <row r="40" spans="1:28">
      <c r="A40" s="210"/>
      <c r="B40" s="231" t="s">
        <v>30</v>
      </c>
      <c r="C40" s="290"/>
      <c r="D40" s="267"/>
      <c r="E40" s="268"/>
      <c r="F40" s="224"/>
      <c r="G40" s="289"/>
      <c r="H40" s="225">
        <f t="shared" si="3"/>
        <v>0</v>
      </c>
      <c r="I40" s="226">
        <f>H40*'Additional Info &amp; Definitions'!$D$19</f>
        <v>0</v>
      </c>
      <c r="J40" s="267"/>
      <c r="K40" s="227"/>
      <c r="L40" s="289"/>
      <c r="M40" s="289"/>
      <c r="N40" s="225">
        <f t="shared" si="4"/>
        <v>0</v>
      </c>
      <c r="O40" s="226">
        <f>N40*'Additional Info &amp; Definitions'!$E$19</f>
        <v>0</v>
      </c>
      <c r="P40" s="267"/>
      <c r="Q40" s="224"/>
      <c r="R40" s="289"/>
      <c r="S40" s="225">
        <f t="shared" si="5"/>
        <v>0</v>
      </c>
      <c r="T40" s="228">
        <f>S40*'Additional Info &amp; Definitions'!$F$19</f>
        <v>0</v>
      </c>
      <c r="U40" s="229"/>
      <c r="V40" s="230"/>
      <c r="W40" s="210"/>
      <c r="X40" s="195"/>
      <c r="Y40" s="195"/>
      <c r="Z40" s="195"/>
      <c r="AA40" s="195"/>
      <c r="AB40" s="199"/>
    </row>
    <row r="41" spans="1:28">
      <c r="A41" s="210"/>
      <c r="B41" s="231" t="s">
        <v>31</v>
      </c>
      <c r="C41" s="290"/>
      <c r="D41" s="267"/>
      <c r="E41" s="268"/>
      <c r="F41" s="224"/>
      <c r="G41" s="289"/>
      <c r="H41" s="225">
        <f t="shared" si="3"/>
        <v>0</v>
      </c>
      <c r="I41" s="226">
        <f>H41*'Additional Info &amp; Definitions'!$D$19</f>
        <v>0</v>
      </c>
      <c r="J41" s="267"/>
      <c r="K41" s="227"/>
      <c r="L41" s="289"/>
      <c r="M41" s="289"/>
      <c r="N41" s="225">
        <f t="shared" si="4"/>
        <v>0</v>
      </c>
      <c r="O41" s="226">
        <f>N41*'Additional Info &amp; Definitions'!$E$19</f>
        <v>0</v>
      </c>
      <c r="P41" s="267"/>
      <c r="Q41" s="224"/>
      <c r="R41" s="289"/>
      <c r="S41" s="225">
        <f t="shared" si="5"/>
        <v>0</v>
      </c>
      <c r="T41" s="228">
        <f>S41*'Additional Info &amp; Definitions'!$F$19</f>
        <v>0</v>
      </c>
      <c r="U41" s="229"/>
      <c r="V41" s="230"/>
      <c r="W41" s="210"/>
      <c r="X41" s="195"/>
      <c r="Y41" s="195"/>
      <c r="Z41" s="195"/>
      <c r="AA41" s="195"/>
      <c r="AB41" s="199"/>
    </row>
    <row r="42" spans="1:28">
      <c r="A42" s="210"/>
      <c r="B42" s="231" t="s">
        <v>32</v>
      </c>
      <c r="C42" s="290"/>
      <c r="D42" s="267"/>
      <c r="E42" s="268"/>
      <c r="F42" s="224"/>
      <c r="G42" s="289"/>
      <c r="H42" s="225">
        <f t="shared" si="3"/>
        <v>0</v>
      </c>
      <c r="I42" s="226">
        <f>H42*'Additional Info &amp; Definitions'!$D$19</f>
        <v>0</v>
      </c>
      <c r="J42" s="267"/>
      <c r="K42" s="227"/>
      <c r="L42" s="289"/>
      <c r="M42" s="289"/>
      <c r="N42" s="225">
        <f t="shared" si="4"/>
        <v>0</v>
      </c>
      <c r="O42" s="226">
        <f>N42*'Additional Info &amp; Definitions'!$E$19</f>
        <v>0</v>
      </c>
      <c r="P42" s="267"/>
      <c r="Q42" s="224"/>
      <c r="R42" s="289"/>
      <c r="S42" s="225">
        <f t="shared" si="5"/>
        <v>0</v>
      </c>
      <c r="T42" s="228">
        <f>S42*'Additional Info &amp; Definitions'!$F$19</f>
        <v>0</v>
      </c>
      <c r="U42" s="229"/>
      <c r="V42" s="230"/>
      <c r="W42" s="210"/>
      <c r="X42" s="195"/>
      <c r="Y42" s="195"/>
      <c r="Z42" s="195"/>
      <c r="AA42" s="195"/>
      <c r="AB42" s="199"/>
    </row>
    <row r="43" spans="1:28">
      <c r="A43" s="210"/>
      <c r="B43" s="231" t="s">
        <v>33</v>
      </c>
      <c r="C43" s="290"/>
      <c r="D43" s="267"/>
      <c r="E43" s="268"/>
      <c r="F43" s="224"/>
      <c r="G43" s="289"/>
      <c r="H43" s="225">
        <f t="shared" si="3"/>
        <v>0</v>
      </c>
      <c r="I43" s="226">
        <f>H43*'Additional Info &amp; Definitions'!$D$19</f>
        <v>0</v>
      </c>
      <c r="J43" s="267"/>
      <c r="K43" s="227"/>
      <c r="L43" s="289"/>
      <c r="M43" s="289"/>
      <c r="N43" s="225">
        <f t="shared" si="4"/>
        <v>0</v>
      </c>
      <c r="O43" s="226">
        <f>N43*'Additional Info &amp; Definitions'!$E$19</f>
        <v>0</v>
      </c>
      <c r="P43" s="267"/>
      <c r="Q43" s="224"/>
      <c r="R43" s="289"/>
      <c r="S43" s="225">
        <f t="shared" si="5"/>
        <v>0</v>
      </c>
      <c r="T43" s="228">
        <f>S43*'Additional Info &amp; Definitions'!$F$19</f>
        <v>0</v>
      </c>
      <c r="U43" s="229"/>
      <c r="V43" s="230"/>
      <c r="W43" s="210"/>
      <c r="X43" s="195"/>
      <c r="Y43" s="195"/>
      <c r="Z43" s="195"/>
      <c r="AA43" s="195"/>
      <c r="AB43" s="199"/>
    </row>
    <row r="44" spans="1:28">
      <c r="A44" s="210"/>
      <c r="B44" s="231" t="s">
        <v>34</v>
      </c>
      <c r="C44" s="232"/>
      <c r="D44" s="267"/>
      <c r="E44" s="268"/>
      <c r="F44" s="233"/>
      <c r="G44" s="291"/>
      <c r="H44" s="225">
        <f t="shared" si="3"/>
        <v>0</v>
      </c>
      <c r="I44" s="226">
        <f>H44*'Additional Info &amp; Definitions'!$D$19</f>
        <v>0</v>
      </c>
      <c r="J44" s="267"/>
      <c r="K44" s="234"/>
      <c r="L44" s="291"/>
      <c r="M44" s="291"/>
      <c r="N44" s="225">
        <f t="shared" si="4"/>
        <v>0</v>
      </c>
      <c r="O44" s="226">
        <f>N44*'Additional Info &amp; Definitions'!$E$19</f>
        <v>0</v>
      </c>
      <c r="P44" s="267"/>
      <c r="Q44" s="233"/>
      <c r="R44" s="291"/>
      <c r="S44" s="225">
        <f t="shared" si="5"/>
        <v>0</v>
      </c>
      <c r="T44" s="228">
        <f>S44*'Additional Info &amp; Definitions'!$F$19</f>
        <v>0</v>
      </c>
      <c r="U44" s="229"/>
      <c r="V44" s="230"/>
      <c r="W44" s="210"/>
      <c r="X44" s="195"/>
      <c r="Y44" s="195"/>
      <c r="Z44" s="195"/>
      <c r="AA44" s="195"/>
      <c r="AB44" s="199"/>
    </row>
    <row r="45" spans="1:28">
      <c r="A45" s="210"/>
      <c r="B45" s="231" t="s">
        <v>35</v>
      </c>
      <c r="C45" s="232"/>
      <c r="D45" s="267"/>
      <c r="E45" s="268"/>
      <c r="F45" s="233"/>
      <c r="G45" s="291"/>
      <c r="H45" s="225">
        <f t="shared" si="3"/>
        <v>0</v>
      </c>
      <c r="I45" s="226">
        <f>H45*'Additional Info &amp; Definitions'!$D$19</f>
        <v>0</v>
      </c>
      <c r="J45" s="267"/>
      <c r="K45" s="234"/>
      <c r="L45" s="291"/>
      <c r="M45" s="291"/>
      <c r="N45" s="225">
        <f t="shared" si="4"/>
        <v>0</v>
      </c>
      <c r="O45" s="226">
        <f>N45*'Additional Info &amp; Definitions'!$E$19</f>
        <v>0</v>
      </c>
      <c r="P45" s="267"/>
      <c r="Q45" s="233"/>
      <c r="R45" s="291"/>
      <c r="S45" s="225">
        <f t="shared" si="5"/>
        <v>0</v>
      </c>
      <c r="T45" s="228">
        <f>S45*'Additional Info &amp; Definitions'!$F$19</f>
        <v>0</v>
      </c>
      <c r="U45" s="229"/>
      <c r="V45" s="230"/>
      <c r="W45" s="210"/>
      <c r="X45" s="195"/>
      <c r="Y45" s="195"/>
      <c r="Z45" s="195"/>
      <c r="AA45" s="195"/>
      <c r="AB45" s="199"/>
    </row>
    <row r="46" spans="1:28" ht="15.75" thickBot="1">
      <c r="A46" s="210"/>
      <c r="B46" s="235" t="s">
        <v>36</v>
      </c>
      <c r="C46" s="236"/>
      <c r="D46" s="267"/>
      <c r="E46" s="279"/>
      <c r="F46" s="239"/>
      <c r="G46" s="292"/>
      <c r="H46" s="240">
        <f t="shared" si="3"/>
        <v>0</v>
      </c>
      <c r="I46" s="226">
        <f>H46*'Additional Info &amp; Definitions'!$D$19</f>
        <v>0</v>
      </c>
      <c r="J46" s="267"/>
      <c r="K46" s="242"/>
      <c r="L46" s="292"/>
      <c r="M46" s="292"/>
      <c r="N46" s="240">
        <f t="shared" si="4"/>
        <v>0</v>
      </c>
      <c r="O46" s="226">
        <f>N46*'Additional Info &amp; Definitions'!$E$19</f>
        <v>0</v>
      </c>
      <c r="P46" s="267"/>
      <c r="Q46" s="239"/>
      <c r="R46" s="292"/>
      <c r="S46" s="240">
        <f t="shared" si="5"/>
        <v>0</v>
      </c>
      <c r="T46" s="228">
        <f>S46*'Additional Info &amp; Definitions'!$F$19</f>
        <v>0</v>
      </c>
      <c r="U46" s="243"/>
      <c r="V46" s="244"/>
      <c r="W46" s="210"/>
      <c r="X46" s="195"/>
      <c r="Y46" s="195"/>
      <c r="Z46" s="195"/>
      <c r="AA46" s="195"/>
      <c r="AB46" s="199"/>
    </row>
    <row r="47" spans="1:28" ht="15.75" thickBot="1">
      <c r="A47" s="210"/>
      <c r="B47" s="211"/>
      <c r="C47" s="212"/>
      <c r="D47" s="212"/>
      <c r="E47" s="212"/>
      <c r="F47" s="212"/>
      <c r="G47" s="212"/>
      <c r="H47" s="212"/>
      <c r="I47" s="213"/>
      <c r="J47" s="212"/>
      <c r="K47" s="214"/>
      <c r="L47" s="212"/>
      <c r="M47" s="212"/>
      <c r="N47" s="212"/>
      <c r="O47" s="213"/>
      <c r="P47" s="212"/>
      <c r="Q47" s="215"/>
      <c r="R47" s="216"/>
      <c r="S47" s="217"/>
      <c r="T47" s="217"/>
      <c r="U47" s="217"/>
      <c r="V47" s="218"/>
      <c r="W47" s="210"/>
      <c r="X47" s="210"/>
      <c r="Y47" s="195"/>
      <c r="Z47" s="195"/>
      <c r="AA47" s="195"/>
      <c r="AB47" s="199"/>
    </row>
    <row r="48" spans="1:28" ht="15.75" thickBot="1">
      <c r="A48" s="210"/>
      <c r="B48" s="347" t="s">
        <v>23</v>
      </c>
      <c r="C48" s="348"/>
      <c r="D48" s="2"/>
      <c r="E48" s="2"/>
      <c r="F48" s="2"/>
      <c r="G48" s="179" t="str">
        <f>_xlfn.CONCAT('Additional Info &amp; Definitions'!D16," ","Total")</f>
        <v>Fiscal Year 2025 Total</v>
      </c>
      <c r="H48" s="4">
        <f>SUM(H37:H46)</f>
        <v>3000</v>
      </c>
      <c r="I48" s="90">
        <f>SUM(I37:I46)</f>
        <v>60</v>
      </c>
      <c r="J48" s="3"/>
      <c r="K48" s="97"/>
      <c r="L48" s="179" t="str">
        <f>_xlfn.CONCAT('Additional Info &amp; Definitions'!E16," ","Total")</f>
        <v>Fiscal Year 2026 Total</v>
      </c>
      <c r="M48" s="115"/>
      <c r="N48" s="6">
        <f>SUM(N37:N46)</f>
        <v>0</v>
      </c>
      <c r="O48" s="247">
        <f>SUM(O37:O46)</f>
        <v>0</v>
      </c>
      <c r="P48" s="248"/>
      <c r="Q48" s="249"/>
      <c r="R48" s="179" t="str">
        <f>_xlfn.CONCAT('Additional Info &amp; Definitions'!F16," ","Total")</f>
        <v>Fiscal Year 2027 Total</v>
      </c>
      <c r="S48" s="4">
        <f>SUM(S37:S46)</f>
        <v>0</v>
      </c>
      <c r="T48" s="5">
        <f>SUM(T37:T46)</f>
        <v>0</v>
      </c>
      <c r="U48" s="118"/>
      <c r="V48" s="250"/>
      <c r="W48" s="210"/>
      <c r="X48" s="195"/>
      <c r="Y48" s="195"/>
      <c r="Z48" s="195"/>
      <c r="AA48" s="195"/>
      <c r="AB48" s="199"/>
    </row>
    <row r="49" spans="2:31" s="7" customFormat="1" ht="15.75" thickBot="1">
      <c r="B49" s="252"/>
      <c r="C49" s="253"/>
      <c r="D49" s="253"/>
      <c r="E49" s="253"/>
      <c r="F49" s="253"/>
      <c r="G49" s="253"/>
      <c r="H49" s="253"/>
      <c r="I49" s="254"/>
      <c r="J49" s="253"/>
      <c r="K49" s="255"/>
      <c r="L49" s="253"/>
      <c r="M49" s="253"/>
      <c r="N49" s="253"/>
      <c r="O49" s="254"/>
      <c r="P49" s="253"/>
      <c r="Q49" s="256"/>
      <c r="R49" s="257"/>
      <c r="S49" s="258"/>
      <c r="T49" s="258"/>
      <c r="U49" s="258"/>
      <c r="V49" s="259"/>
      <c r="W49" s="210"/>
      <c r="X49" s="210"/>
      <c r="Y49" s="210"/>
      <c r="Z49" s="210"/>
      <c r="AA49" s="210"/>
      <c r="AB49" s="251"/>
      <c r="AC49" s="210"/>
      <c r="AD49" s="210"/>
      <c r="AE49" s="210"/>
    </row>
    <row r="50" spans="2:31" s="7" customFormat="1" ht="15.75" thickBot="1">
      <c r="B50" s="285"/>
      <c r="C50" s="286"/>
      <c r="D50" s="286"/>
      <c r="E50" s="286"/>
      <c r="F50" s="286"/>
      <c r="G50" s="286"/>
      <c r="H50" s="286"/>
      <c r="I50" s="287"/>
      <c r="J50" s="286"/>
      <c r="K50" s="288"/>
      <c r="L50" s="286"/>
      <c r="M50" s="286"/>
      <c r="N50" s="286"/>
      <c r="O50" s="287"/>
      <c r="P50" s="286"/>
      <c r="Q50" s="263"/>
      <c r="R50" s="264"/>
      <c r="S50" s="265"/>
      <c r="T50" s="265"/>
      <c r="U50" s="265"/>
      <c r="V50" s="266"/>
      <c r="W50" s="210"/>
      <c r="X50" s="210"/>
      <c r="Y50" s="210"/>
      <c r="Z50" s="210"/>
      <c r="AA50" s="210"/>
      <c r="AB50" s="251"/>
      <c r="AC50" s="210"/>
      <c r="AD50" s="210"/>
      <c r="AE50" s="210"/>
    </row>
    <row r="51" spans="2:31" ht="19.5" thickBot="1">
      <c r="B51" s="340" t="s">
        <v>37</v>
      </c>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210"/>
      <c r="AD51" s="210"/>
      <c r="AE51" s="77"/>
    </row>
    <row r="52" spans="2:31" ht="15.75" thickBot="1">
      <c r="B52" s="355" t="s">
        <v>38</v>
      </c>
      <c r="C52" s="355" t="s">
        <v>39</v>
      </c>
      <c r="D52" s="337" t="s">
        <v>10</v>
      </c>
      <c r="E52" s="338"/>
      <c r="F52" s="338"/>
      <c r="G52" s="338"/>
      <c r="H52" s="338"/>
      <c r="I52" s="338"/>
      <c r="J52" s="338"/>
      <c r="K52" s="338"/>
      <c r="L52" s="338"/>
      <c r="M52" s="338"/>
      <c r="N52" s="338"/>
      <c r="O52" s="338"/>
      <c r="P52" s="338"/>
      <c r="Q52" s="338"/>
      <c r="R52" s="338"/>
      <c r="S52" s="338"/>
      <c r="T52" s="338"/>
      <c r="U52" s="338"/>
      <c r="V52" s="338"/>
      <c r="W52" s="338"/>
      <c r="X52" s="338"/>
      <c r="Y52" s="338"/>
      <c r="Z52" s="338"/>
      <c r="AA52" s="339"/>
      <c r="AB52" s="345" t="s">
        <v>11</v>
      </c>
      <c r="AC52" s="210"/>
      <c r="AD52" s="77"/>
      <c r="AE52" s="195"/>
    </row>
    <row r="53" spans="2:31" ht="15.75" thickBot="1">
      <c r="B53" s="356"/>
      <c r="C53" s="356"/>
      <c r="D53" s="360" t="str">
        <f>'Additional Info &amp; Definitions'!$D$16</f>
        <v>Fiscal Year 2025</v>
      </c>
      <c r="E53" s="361"/>
      <c r="F53" s="361"/>
      <c r="G53" s="361"/>
      <c r="H53" s="361"/>
      <c r="I53" s="361"/>
      <c r="J53" s="361"/>
      <c r="K53" s="362"/>
      <c r="L53" s="357" t="str">
        <f>'Additional Info &amp; Definitions'!$E$16</f>
        <v>Fiscal Year 2026</v>
      </c>
      <c r="M53" s="358"/>
      <c r="N53" s="358"/>
      <c r="O53" s="358"/>
      <c r="P53" s="358"/>
      <c r="Q53" s="358"/>
      <c r="R53" s="358"/>
      <c r="S53" s="359"/>
      <c r="T53" s="357" t="str">
        <f>'Additional Info &amp; Definitions'!$F$16</f>
        <v>Fiscal Year 2027</v>
      </c>
      <c r="U53" s="358"/>
      <c r="V53" s="358"/>
      <c r="W53" s="358"/>
      <c r="X53" s="358"/>
      <c r="Y53" s="358"/>
      <c r="Z53" s="358"/>
      <c r="AA53" s="359"/>
      <c r="AB53" s="346"/>
      <c r="AC53" s="210"/>
      <c r="AD53" s="77"/>
      <c r="AE53" s="195"/>
    </row>
    <row r="54" spans="2:31" ht="15.75" thickBot="1">
      <c r="B54" s="351"/>
      <c r="C54" s="352"/>
      <c r="D54" s="111" t="s">
        <v>40</v>
      </c>
      <c r="E54" s="112" t="s">
        <v>41</v>
      </c>
      <c r="F54" s="112" t="s">
        <v>13</v>
      </c>
      <c r="G54" s="112" t="s">
        <v>42</v>
      </c>
      <c r="H54" s="112" t="s">
        <v>43</v>
      </c>
      <c r="I54" s="113" t="s">
        <v>44</v>
      </c>
      <c r="J54" s="112" t="s">
        <v>45</v>
      </c>
      <c r="K54" s="114" t="s">
        <v>16</v>
      </c>
      <c r="L54" s="111" t="s">
        <v>40</v>
      </c>
      <c r="M54" s="112" t="s">
        <v>41</v>
      </c>
      <c r="N54" s="112" t="s">
        <v>13</v>
      </c>
      <c r="O54" s="112" t="s">
        <v>42</v>
      </c>
      <c r="P54" s="112" t="s">
        <v>43</v>
      </c>
      <c r="Q54" s="113" t="s">
        <v>44</v>
      </c>
      <c r="R54" s="112" t="s">
        <v>45</v>
      </c>
      <c r="S54" s="114" t="s">
        <v>16</v>
      </c>
      <c r="T54" s="111" t="s">
        <v>40</v>
      </c>
      <c r="U54" s="112" t="s">
        <v>41</v>
      </c>
      <c r="V54" s="157" t="s">
        <v>13</v>
      </c>
      <c r="W54" s="112" t="s">
        <v>42</v>
      </c>
      <c r="X54" s="112" t="s">
        <v>43</v>
      </c>
      <c r="Y54" s="113" t="s">
        <v>44</v>
      </c>
      <c r="Z54" s="112" t="s">
        <v>45</v>
      </c>
      <c r="AA54" s="114" t="s">
        <v>16</v>
      </c>
      <c r="AB54" s="219"/>
      <c r="AC54" s="210"/>
      <c r="AD54" s="84" t="s">
        <v>13</v>
      </c>
      <c r="AE54" s="85" t="s">
        <v>42</v>
      </c>
    </row>
    <row r="55" spans="2:31">
      <c r="B55" s="220" t="s">
        <v>46</v>
      </c>
      <c r="C55" s="293"/>
      <c r="D55" s="267"/>
      <c r="E55" s="294"/>
      <c r="F55" s="233"/>
      <c r="G55" s="295"/>
      <c r="H55" s="296" t="str">
        <f t="shared" ref="H55" si="6">IF(G55="Full Fiscal Year", 52, IF(G55="Fall Only Fiscal", 26, IF(G55="Spring Only Fiscal", 26, IF(G55="Full Academic Year", 40, IF(G55="Fall Only Semester", 20, IF(G55="Spring Only Semester", 20,"0"))))))</f>
        <v>0</v>
      </c>
      <c r="I55" s="294"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225">
        <f>E55*F55*H55</f>
        <v>0</v>
      </c>
      <c r="K55" s="228">
        <f>J55*'Additional Info &amp; Definitions'!$D$20</f>
        <v>0</v>
      </c>
      <c r="L55" s="267"/>
      <c r="M55" s="294"/>
      <c r="N55" s="233"/>
      <c r="O55" s="295"/>
      <c r="P55" s="296" t="str">
        <f t="shared" ref="P55:P58" si="7">IF(O55="Full Fiscal Year", 52, IF(O55="Fall Only Fiscal", 26, IF(O55="Spring Only Fiscal", 26, IF(O55="Full Academic Year", 40, IF(O55="Fall Only Semester", 20, IF(O55="Spring Only Semester", 20,"0"))))))</f>
        <v>0</v>
      </c>
      <c r="Q55" s="294" t="str">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 xml:space="preserve"> </v>
      </c>
      <c r="R55" s="225">
        <f>M55*N55*P55</f>
        <v>0</v>
      </c>
      <c r="S55" s="228">
        <f>R55*'Additional Info &amp; Definitions'!$E$20</f>
        <v>0</v>
      </c>
      <c r="T55" s="267"/>
      <c r="U55" s="294"/>
      <c r="V55" s="297"/>
      <c r="W55" s="295"/>
      <c r="X55" s="296" t="str">
        <f t="shared" ref="X55:X58" si="8">IF(W55="Full Fiscal Year", 52, IF(W55="Fall Only Fiscal", 26, IF(W55="Spring Only Fiscal", 26, IF(W55="Full Academic Year", 40, IF(W55="Fall Only Semester", 20, IF(W55="Spring Only Semester", 20,"0"))))))</f>
        <v>0</v>
      </c>
      <c r="Y55" s="294"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25">
        <f>U55*V55*X55</f>
        <v>0</v>
      </c>
      <c r="AA55" s="228">
        <f>Z55*'Additional Info &amp; Definitions'!$F$20</f>
        <v>0</v>
      </c>
      <c r="AB55" s="230"/>
      <c r="AC55" s="210"/>
      <c r="AD55" s="76">
        <v>10</v>
      </c>
      <c r="AE55" s="76" t="s">
        <v>47</v>
      </c>
    </row>
    <row r="56" spans="2:31">
      <c r="B56" s="231" t="s">
        <v>48</v>
      </c>
      <c r="C56" s="298"/>
      <c r="D56" s="267"/>
      <c r="E56" s="294">
        <f t="shared" ref="E56:E58" si="9">D56/1600</f>
        <v>0</v>
      </c>
      <c r="F56" s="233"/>
      <c r="G56" s="295"/>
      <c r="H56" s="296" t="str">
        <f t="shared" ref="H56:H58" si="10">IF(G56="Full Fiscal Year", 52, IF(G56="Fall Only Fiscal", 26, IF(G56="Spring Only Fiscal", 26, IF(G56="Full Academic Year", 40, IF(G56="Fall Only Semester", 20, IF(G56="Spring Only Semester", 20,"0"))))))</f>
        <v>0</v>
      </c>
      <c r="I56" s="294"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25">
        <f t="shared" ref="J56:J58" si="11">E56*F56*H56</f>
        <v>0</v>
      </c>
      <c r="K56" s="228">
        <f>J56*'Additional Info &amp; Definitions'!$D$20</f>
        <v>0</v>
      </c>
      <c r="L56" s="267"/>
      <c r="M56" s="294">
        <f t="shared" ref="M56:M58" si="12">L56/1600</f>
        <v>0</v>
      </c>
      <c r="N56" s="233"/>
      <c r="O56" s="295"/>
      <c r="P56" s="296" t="str">
        <f t="shared" si="7"/>
        <v>0</v>
      </c>
      <c r="Q56" s="294"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25">
        <f t="shared" ref="R56:R58" si="13">M56*N56*P56</f>
        <v>0</v>
      </c>
      <c r="S56" s="228">
        <f>R56*'Additional Info &amp; Definitions'!$E$20</f>
        <v>0</v>
      </c>
      <c r="T56" s="267"/>
      <c r="U56" s="294">
        <f t="shared" ref="U56:U58" si="14">T56/1600</f>
        <v>0</v>
      </c>
      <c r="V56" s="297"/>
      <c r="W56" s="295"/>
      <c r="X56" s="296" t="str">
        <f t="shared" si="8"/>
        <v>0</v>
      </c>
      <c r="Y56" s="294"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25">
        <f t="shared" ref="Z56:Z58" si="15">U56*V56*X56</f>
        <v>0</v>
      </c>
      <c r="AA56" s="228">
        <f>Z56*'Additional Info &amp; Definitions'!$F$20</f>
        <v>0</v>
      </c>
      <c r="AB56" s="230"/>
      <c r="AC56" s="210"/>
      <c r="AD56" s="76">
        <v>13.2</v>
      </c>
      <c r="AE56" s="76" t="s">
        <v>49</v>
      </c>
    </row>
    <row r="57" spans="2:31">
      <c r="B57" s="231" t="s">
        <v>50</v>
      </c>
      <c r="C57" s="298"/>
      <c r="D57" s="267"/>
      <c r="E57" s="294">
        <f t="shared" si="9"/>
        <v>0</v>
      </c>
      <c r="F57" s="233"/>
      <c r="G57" s="295"/>
      <c r="H57" s="296" t="str">
        <f t="shared" si="10"/>
        <v>0</v>
      </c>
      <c r="I57" s="294"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25">
        <f t="shared" si="11"/>
        <v>0</v>
      </c>
      <c r="K57" s="228">
        <f>J57*'Additional Info &amp; Definitions'!$D$20</f>
        <v>0</v>
      </c>
      <c r="L57" s="267"/>
      <c r="M57" s="294">
        <f t="shared" si="12"/>
        <v>0</v>
      </c>
      <c r="N57" s="233"/>
      <c r="O57" s="295"/>
      <c r="P57" s="296" t="str">
        <f t="shared" si="7"/>
        <v>0</v>
      </c>
      <c r="Q57" s="294"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25">
        <f t="shared" si="13"/>
        <v>0</v>
      </c>
      <c r="S57" s="228">
        <f>R57*'Additional Info &amp; Definitions'!$E$20</f>
        <v>0</v>
      </c>
      <c r="T57" s="267"/>
      <c r="U57" s="294">
        <f t="shared" si="14"/>
        <v>0</v>
      </c>
      <c r="V57" s="297"/>
      <c r="W57" s="295"/>
      <c r="X57" s="296" t="str">
        <f t="shared" si="8"/>
        <v>0</v>
      </c>
      <c r="Y57" s="294"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25">
        <f t="shared" si="15"/>
        <v>0</v>
      </c>
      <c r="AA57" s="228">
        <f>Z57*'Additional Info &amp; Definitions'!$F$20</f>
        <v>0</v>
      </c>
      <c r="AB57" s="230"/>
      <c r="AC57" s="210"/>
      <c r="AD57" s="76">
        <v>20</v>
      </c>
      <c r="AE57" s="76" t="s">
        <v>51</v>
      </c>
    </row>
    <row r="58" spans="2:31" ht="15.75" thickBot="1">
      <c r="B58" s="235" t="s">
        <v>52</v>
      </c>
      <c r="C58" s="299"/>
      <c r="D58" s="300"/>
      <c r="E58" s="301">
        <f t="shared" si="9"/>
        <v>0</v>
      </c>
      <c r="F58" s="239"/>
      <c r="G58" s="302"/>
      <c r="H58" s="303" t="str">
        <f t="shared" si="10"/>
        <v>0</v>
      </c>
      <c r="I58" s="301"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40">
        <f t="shared" si="11"/>
        <v>0</v>
      </c>
      <c r="K58" s="304">
        <f>J58*'Additional Info &amp; Definitions'!$D$20</f>
        <v>0</v>
      </c>
      <c r="L58" s="267"/>
      <c r="M58" s="301">
        <f t="shared" si="12"/>
        <v>0</v>
      </c>
      <c r="N58" s="239"/>
      <c r="O58" s="302"/>
      <c r="P58" s="303" t="str">
        <f t="shared" si="7"/>
        <v>0</v>
      </c>
      <c r="Q58" s="301"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40">
        <f t="shared" si="13"/>
        <v>0</v>
      </c>
      <c r="S58" s="304">
        <f>R58*'Additional Info &amp; Definitions'!$E$20</f>
        <v>0</v>
      </c>
      <c r="T58" s="267"/>
      <c r="U58" s="301">
        <f t="shared" si="14"/>
        <v>0</v>
      </c>
      <c r="V58" s="305"/>
      <c r="W58" s="302"/>
      <c r="X58" s="303" t="str">
        <f t="shared" si="8"/>
        <v>0</v>
      </c>
      <c r="Y58" s="301"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40">
        <f t="shared" si="15"/>
        <v>0</v>
      </c>
      <c r="AA58" s="304">
        <f>Z58*'Additional Info &amp; Definitions'!$F$20</f>
        <v>0</v>
      </c>
      <c r="AB58" s="244"/>
      <c r="AC58" s="210"/>
      <c r="AD58" s="76">
        <v>26.4</v>
      </c>
      <c r="AE58" s="195"/>
    </row>
    <row r="59" spans="2:31" ht="15.75" thickBot="1">
      <c r="B59" s="211"/>
      <c r="C59" s="212"/>
      <c r="D59" s="245"/>
      <c r="E59" s="245"/>
      <c r="F59" s="245"/>
      <c r="G59" s="245"/>
      <c r="H59" s="245"/>
      <c r="I59" s="246"/>
      <c r="J59" s="245"/>
      <c r="K59" s="306"/>
      <c r="L59" s="212"/>
      <c r="M59" s="212"/>
      <c r="N59" s="212"/>
      <c r="O59" s="213"/>
      <c r="P59" s="212"/>
      <c r="Q59" s="212"/>
      <c r="R59" s="212"/>
      <c r="S59" s="307"/>
      <c r="T59" s="307"/>
      <c r="U59" s="307"/>
      <c r="V59" s="308"/>
      <c r="W59" s="212"/>
      <c r="X59" s="212"/>
      <c r="Y59" s="212"/>
      <c r="Z59" s="212"/>
      <c r="AA59" s="212"/>
      <c r="AB59" s="218"/>
      <c r="AC59" s="210"/>
      <c r="AD59" s="76"/>
      <c r="AE59" s="195"/>
    </row>
    <row r="60" spans="2:31" ht="15.75" thickBot="1">
      <c r="B60" s="353" t="s">
        <v>53</v>
      </c>
      <c r="C60" s="354"/>
      <c r="D60" s="2"/>
      <c r="E60" s="2"/>
      <c r="F60" s="2"/>
      <c r="G60" s="201"/>
      <c r="H60" s="179" t="str">
        <f>_xlfn.CONCAT('Additional Info &amp; Definitions'!D16," ","Total")</f>
        <v>Fiscal Year 2025 Total</v>
      </c>
      <c r="I60" s="92">
        <f>SUM(I55:I58)</f>
        <v>0</v>
      </c>
      <c r="J60" s="4">
        <f>SUM(J55:J58)</f>
        <v>0</v>
      </c>
      <c r="K60" s="98">
        <f>SUM(K55:K58)</f>
        <v>0</v>
      </c>
      <c r="L60" s="2"/>
      <c r="M60" s="2"/>
      <c r="N60" s="2"/>
      <c r="O60" s="202"/>
      <c r="P60" s="179" t="str">
        <f>_xlfn.CONCAT('Additional Info &amp; Definitions'!E16," ","Total")</f>
        <v>Fiscal Year 2026 Total</v>
      </c>
      <c r="Q60" s="4">
        <f>SUM(Q55:Q58)</f>
        <v>0</v>
      </c>
      <c r="R60" s="4">
        <f>SUM(R55:R58)</f>
        <v>0</v>
      </c>
      <c r="S60" s="5">
        <f>SUM(S55:S58)</f>
        <v>0</v>
      </c>
      <c r="T60" s="95"/>
      <c r="U60" s="95"/>
      <c r="V60" s="158"/>
      <c r="W60" s="201"/>
      <c r="X60" s="179" t="str">
        <f>_xlfn.CONCAT('Additional Info &amp; Definitions'!F16," ","Total")</f>
        <v>Fiscal Year 2027 Total</v>
      </c>
      <c r="Y60" s="4">
        <f>SUM(Y55:Y58)</f>
        <v>0</v>
      </c>
      <c r="Z60" s="4">
        <f>SUM(Z55:Z58)</f>
        <v>0</v>
      </c>
      <c r="AA60" s="5">
        <f>SUM(AA55:AA58)</f>
        <v>0</v>
      </c>
      <c r="AB60" s="250"/>
      <c r="AC60" s="210"/>
      <c r="AD60" s="76"/>
      <c r="AE60" s="195"/>
    </row>
    <row r="61" spans="2:31" ht="15.75" thickBot="1">
      <c r="B61" s="252"/>
      <c r="C61" s="253"/>
      <c r="D61" s="253"/>
      <c r="E61" s="253"/>
      <c r="F61" s="253"/>
      <c r="G61" s="253"/>
      <c r="H61" s="253"/>
      <c r="I61" s="254"/>
      <c r="J61" s="253"/>
      <c r="K61" s="255"/>
      <c r="L61" s="253"/>
      <c r="M61" s="253"/>
      <c r="N61" s="253"/>
      <c r="O61" s="254"/>
      <c r="P61" s="253"/>
      <c r="Q61" s="253"/>
      <c r="R61" s="253"/>
      <c r="S61" s="309"/>
      <c r="T61" s="309"/>
      <c r="U61" s="309"/>
      <c r="V61" s="310"/>
      <c r="W61" s="253"/>
      <c r="X61" s="253"/>
      <c r="Y61" s="253"/>
      <c r="Z61" s="253"/>
      <c r="AA61" s="253"/>
      <c r="AB61" s="259"/>
      <c r="AC61" s="195"/>
      <c r="AD61" s="76"/>
      <c r="AE61" s="76"/>
    </row>
    <row r="62" spans="2:31">
      <c r="B62" s="311"/>
      <c r="C62" s="311"/>
      <c r="D62" s="311"/>
      <c r="E62" s="311"/>
      <c r="F62" s="311"/>
      <c r="G62" s="311"/>
      <c r="H62" s="311"/>
      <c r="I62" s="312"/>
      <c r="J62" s="311"/>
      <c r="K62" s="313"/>
      <c r="L62" s="311"/>
      <c r="M62" s="311"/>
      <c r="N62" s="311"/>
      <c r="O62" s="312"/>
      <c r="P62" s="311"/>
      <c r="Q62" s="314"/>
      <c r="R62" s="210"/>
      <c r="S62" s="315"/>
      <c r="T62" s="315"/>
      <c r="U62" s="315"/>
      <c r="V62" s="251"/>
      <c r="W62" s="210"/>
      <c r="X62" s="210"/>
      <c r="Y62" s="210"/>
      <c r="Z62" s="210"/>
      <c r="AA62" s="210"/>
      <c r="AB62" s="251"/>
      <c r="AC62" s="195"/>
      <c r="AD62" s="195"/>
      <c r="AE62" s="195"/>
    </row>
    <row r="63" spans="2:31">
      <c r="B63" s="195"/>
      <c r="C63" s="195"/>
      <c r="D63" s="195"/>
      <c r="E63" s="195"/>
      <c r="F63" s="195"/>
      <c r="G63" s="195"/>
      <c r="H63" s="195"/>
      <c r="I63" s="196"/>
      <c r="J63" s="195"/>
      <c r="K63" s="197"/>
      <c r="L63" s="195"/>
      <c r="M63" s="195"/>
      <c r="N63" s="195"/>
      <c r="O63" s="196"/>
      <c r="P63" s="195"/>
      <c r="Q63" s="195"/>
      <c r="R63" s="195"/>
      <c r="S63" s="198"/>
      <c r="T63" s="198"/>
      <c r="U63" s="198"/>
      <c r="V63" s="199"/>
      <c r="W63" s="195"/>
      <c r="X63" s="195"/>
      <c r="Y63" s="195"/>
      <c r="Z63" s="195"/>
      <c r="AA63" s="199"/>
      <c r="AB63" s="195"/>
      <c r="AC63" s="195"/>
      <c r="AD63" s="195"/>
      <c r="AE63" s="195"/>
    </row>
    <row r="64" spans="2:31">
      <c r="B64" s="195"/>
      <c r="C64" s="195"/>
      <c r="D64" s="195"/>
      <c r="E64" s="195"/>
      <c r="F64" s="195"/>
      <c r="G64" s="195"/>
      <c r="H64" s="195"/>
      <c r="I64" s="120"/>
      <c r="J64" s="120"/>
      <c r="K64" s="77"/>
      <c r="L64" s="195"/>
      <c r="M64" s="195"/>
      <c r="N64" s="195"/>
      <c r="O64" s="196"/>
      <c r="P64" s="195"/>
      <c r="Q64" s="195"/>
      <c r="R64" s="195"/>
      <c r="S64" s="198"/>
      <c r="T64" s="198"/>
      <c r="U64" s="198"/>
      <c r="V64" s="199"/>
      <c r="W64" s="195"/>
      <c r="X64" s="195"/>
      <c r="Y64" s="195"/>
      <c r="Z64" s="195"/>
      <c r="AA64" s="195"/>
      <c r="AB64" s="199"/>
      <c r="AC64" s="195"/>
      <c r="AD64" s="195"/>
      <c r="AE64" s="195"/>
    </row>
    <row r="65" spans="4:11">
      <c r="D65" s="195"/>
      <c r="E65" s="195"/>
      <c r="F65" s="195"/>
      <c r="G65" s="195"/>
      <c r="H65" s="195"/>
      <c r="I65" s="77"/>
      <c r="J65" s="77"/>
      <c r="K65" s="77"/>
    </row>
    <row r="66" spans="4:11">
      <c r="D66" s="195"/>
      <c r="E66" s="195"/>
      <c r="F66" s="195"/>
      <c r="G66" s="195"/>
      <c r="H66" s="195"/>
      <c r="I66" s="77"/>
      <c r="J66" s="77"/>
      <c r="K66" s="77"/>
    </row>
    <row r="67" spans="4:11">
      <c r="D67" s="195"/>
      <c r="E67" s="195"/>
      <c r="F67" s="195"/>
      <c r="G67" s="195"/>
      <c r="H67" s="195"/>
      <c r="I67" s="77"/>
      <c r="J67" s="77"/>
      <c r="K67" s="77"/>
    </row>
    <row r="68" spans="4:11">
      <c r="D68" s="195"/>
      <c r="E68" s="195"/>
      <c r="F68" s="195"/>
      <c r="G68" s="195"/>
      <c r="H68" s="195"/>
      <c r="I68" s="77"/>
      <c r="J68" s="77"/>
      <c r="K68" s="77"/>
    </row>
    <row r="69" spans="4:11">
      <c r="D69" s="195"/>
      <c r="E69" s="195"/>
      <c r="F69" s="195"/>
      <c r="G69" s="195"/>
      <c r="H69" s="195"/>
      <c r="I69" s="77"/>
      <c r="J69" s="77"/>
      <c r="K69" s="77"/>
    </row>
    <row r="70" spans="4:11">
      <c r="D70" s="195"/>
      <c r="E70" s="195"/>
      <c r="F70" s="195"/>
      <c r="G70" s="195"/>
      <c r="H70" s="195"/>
      <c r="I70" s="77"/>
      <c r="J70" s="77"/>
      <c r="K70" s="77"/>
    </row>
    <row r="72" spans="4:11">
      <c r="D72" s="195"/>
      <c r="E72" s="195"/>
      <c r="F72" s="195"/>
      <c r="G72" s="195"/>
      <c r="H72" s="195"/>
      <c r="I72" s="196"/>
      <c r="J72" s="195"/>
      <c r="K72" s="197"/>
    </row>
  </sheetData>
  <sheetProtection algorithmName="SHA-512" hashValue="S6eDTAJXRbiHshkq7p759JHTQBEg58kMbT1mxASt18L9yUALrVFxfVxYkgNgEcSkcK0YPUJr7tGDrI7sJrPCwQ==" saltValue="tYffeAe/eKbj882JEHor1A==" spinCount="100000" sheet="1" objects="1" scenarios="1"/>
  <protectedRanges>
    <protectedRange sqref="C55:D58 F55:G58 N55:O58 V55:W58 AB55:AB58 L55:L58 T55:T58" name="Graduate Assistants"/>
    <protectedRange sqref="V37:V46 C37:G46 J37:L46 P37:R46" name="Student Employees"/>
    <protectedRange sqref="C25:G28 V25:V28 J25:L28 P25:R28" name="Ancillary Employees"/>
    <protectedRange sqref="C13:G16 J13:M16 P13:R16 V13:V16" name="Full Benefit Employees"/>
  </protectedRanges>
  <mergeCells count="45">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 ref="B54:C54"/>
    <mergeCell ref="B60:C60"/>
    <mergeCell ref="B36:C36"/>
    <mergeCell ref="B48:C48"/>
    <mergeCell ref="B52:B53"/>
    <mergeCell ref="C52:C53"/>
    <mergeCell ref="B51:AB51"/>
    <mergeCell ref="AB52:AB53"/>
    <mergeCell ref="L53:S53"/>
    <mergeCell ref="T53:AA53"/>
    <mergeCell ref="D53:K53"/>
    <mergeCell ref="D52:AA52"/>
    <mergeCell ref="B21:V21"/>
    <mergeCell ref="B22:B23"/>
    <mergeCell ref="C22:C23"/>
    <mergeCell ref="B24:C24"/>
    <mergeCell ref="V22:V23"/>
    <mergeCell ref="D23:I23"/>
    <mergeCell ref="J23:O23"/>
    <mergeCell ref="P23:T23"/>
    <mergeCell ref="J35:O35"/>
    <mergeCell ref="P35:T35"/>
    <mergeCell ref="D22:T22"/>
    <mergeCell ref="B33:V33"/>
    <mergeCell ref="B34:B35"/>
    <mergeCell ref="C34:C35"/>
    <mergeCell ref="D34:T34"/>
    <mergeCell ref="V34:V35"/>
    <mergeCell ref="D35:I35"/>
    <mergeCell ref="B30:C30"/>
  </mergeCells>
  <phoneticPr fontId="7" type="noConversion"/>
  <dataValidations xWindow="502" yWindow="741" count="23">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D13:E16 J13:J16 P13:P16" xr:uid="{3E231E9B-03AA-4864-8D6D-680015111645}"/>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D26:D28" xr:uid="{758B6C3D-E13F-43C0-A3B5-258B4C7D41FF}">
      <formula1>D25&gt;14.99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be an annualized rate and be $45,675 or greater. " promptTitle="Minimum Rate Requirement" prompt="Stipends for graduate assistantships in FY 2025 have not been determined. For planning purposes, please use a minimum annualized rate of  $45,675 for FY 2025 planning purposes. Please input the annualized stipend rate, not an hourly rate. " sqref="D56:D58" xr:uid="{9D24B8F0-F7E3-4BB3-85EA-A9D67585C11E}">
      <formula1>D56&gt;45674</formula1>
    </dataValidation>
    <dataValidation type="custom" allowBlank="1" showInputMessage="1" showErrorMessage="1" errorTitle="Invalid Entry!" error="Hourly rate must be $14.50 per hour or greater. " promptTitle="Minimum Rate Requirement" prompt="Minimum wage for student employees is $14.50 per hour effective July 1, 2023.  Minimum wage is expected to continue to rise in FY 25 and FY26. " sqref="D38:D46" xr:uid="{B8E6DCE7-A9C3-4A72-9942-08F9C98CAD39}">
      <formula1>D38&gt;14.49</formula1>
    </dataValidation>
    <dataValidation type="custom" allowBlank="1" showInputMessage="1" showErrorMessage="1" errorTitle="Invalid Entry!" error="Stipend rate must be an annualized rate of $50,000 or greater." promptTitle="Minimum Rate Requirement" prompt="Stipends for graduate assistantships in FY 2026 have not been determined. For planning purposes, please use a minimum annuallized rate of $50,000 for FY 2026. Please input the annualized stipend rate, not an hourly rate. " sqref="L56:L58" xr:uid="{9B6E4149-F3A5-4C51-A6A5-75099701D52E}">
      <formula1>L56&gt;49999</formula1>
    </dataValidation>
    <dataValidation type="custom" allowBlank="1" showInputMessage="1" showErrorMessage="1" errorTitle="Invalid Entry!" error="Stipend rate must be an annualized rate of $52,500 or greater." promptTitle="Minimum Rate Requirement" prompt="Stipends for graduate assistantships in FY 2027 have not been determined. For planning purposes, please use a minimum annualized rate of $52,500 for FY 2027. Please input the annualized stipend rate, not an hourly rate. " sqref="T56:T58" xr:uid="{9D6E4899-FA06-479F-9B89-9EE57945C721}">
      <formula1>T56&gt;52499</formula1>
    </dataValidation>
    <dataValidation type="custom" allowBlank="1" showInputMessage="1" showErrorMessage="1" errorTitle="Invalid Entry!" error="Hourly rate must be $15.50 an hour or greater.  " promptTitle="Minimum Rate Requirement" prompt="Minimum wage for staff members is expected to rise to $15.50 per hour effective January 1, 2025. " sqref="J26:J28" xr:uid="{7871332F-AC26-49D7-AD0F-E2085A4A292A}">
      <formula1>J26&gt;15.49</formula1>
    </dataValidation>
    <dataValidation type="custom" allowBlank="1" showInputMessage="1" showErrorMessage="1" errorTitle="Invalid Entry!" error="Hourly rate must be greater than $15.50 per hour. " promptTitle="Minimum Rate Requirement" prompt="Minimum wage for staff members is expected to rise to $15.50 per hour on January 1, 2025." sqref="P26:P28" xr:uid="{9736BC4A-30E0-4D64-B9AE-4F66DBA06DE5}">
      <formula1>P26&gt;15.49</formula1>
    </dataValidation>
    <dataValidation type="custom" allowBlank="1" showInputMessage="1" showErrorMessage="1" errorTitle="Invalid Entry!" error="Hourly rate must be $15.00 per hour or greater. " promptTitle="Minimum Rate Requirement" prompt="Minimum wage for student employees is expected to rise to $15.00 per hour on January 1, 2025. Minimum wage is expected to continue to rise." sqref="P38:P46 J38:J46" xr:uid="{F3408683-7957-47AD-A5BB-1F5E653DAF13}">
      <formula1>J38&gt;14.99</formula1>
    </dataValidation>
    <dataValidation type="custom" allowBlank="1" showInputMessage="1" showErrorMessage="1" errorTitle="Invalid Entry!" error="Stipend rate must be an annualized rate of $45,675 or greater" promptTitle="Minimum Rate Requirement" prompt="Stipends for graduate assistantships in FY2026 have not been determined. For planning purposes, please use a minimum annualized rate of $45,675. Please input the annualized stipend rate, not an hourly rate. " sqref="L55" xr:uid="{88E5F547-C872-48F5-851B-39A3961C6DEB}">
      <formula1>L55&gt;45674</formula1>
    </dataValidation>
    <dataValidation type="custom" allowBlank="1" showInputMessage="1" showErrorMessage="1" errorTitle="Invalid Entry!" error="Hourly rate must be $15.00 per hour or greater. " promptTitle="Minimum Rate Requirement" prompt="Minimum wage for student employees is expected to be $15.00 per hour effective July 1, 2024.  Minimum wage is expected to continue to rise in FY26 and FY27. " sqref="D37" xr:uid="{DF1D5880-5AE2-46E6-9F46-7C896DF574D6}">
      <formula1>D37&gt;14.99</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26 and FY27. " sqref="D25" xr:uid="{1EA2A6B5-36D3-4A26-B2C3-C04390439140}">
      <formula1>D25&gt;14.99</formula1>
    </dataValidation>
    <dataValidation type="custom" allowBlank="1" showInputMessage="1" showErrorMessage="1" errorTitle="Invalid Entry!" error="Hourly rate must be $15.45 an hour or greater.  " promptTitle="Minimum Rate Requirement" prompt="Minimum wage for staff members is expected to rise to $15.45 per hour effective FY26" sqref="J25" xr:uid="{9FD286C8-2F90-41ED-89DE-FDA05EAB66E7}">
      <formula1>J25&gt;15.44</formula1>
    </dataValidation>
    <dataValidation type="custom" allowBlank="1" showInputMessage="1" showErrorMessage="1" errorTitle="Invalid Entry!" error="Hourly rate must be greater than $15.90 per hour. " promptTitle="Minimum Rate Requirement" prompt="Minimum wage for staff members is expected to rise to $15.90 per hour for FY27" sqref="P25" xr:uid="{927522DA-A616-44A0-946D-61B68696BD22}">
      <formula1>P25&gt;15.89</formula1>
    </dataValidation>
    <dataValidation type="custom" allowBlank="1" showInputMessage="1" showErrorMessage="1" errorTitle="Invalid Entry!" error="Stipend rate must be an annualized rate and be $43,500 or greater. " promptTitle="Minimum Rate Requirement" prompt="Stipends for graduate assistantships in FY2025 will be an annualized rate of $43,500. Please input the annualized stipend rate, not an hourly rate. " sqref="D55" xr:uid="{EF29DFDC-E6C4-4174-92F6-8968523A551C}">
      <formula1>D55&gt;43499</formula1>
    </dataValidation>
    <dataValidation type="custom" allowBlank="1" showInputMessage="1" showErrorMessage="1" errorTitle="Invalid Entry!" error="Stipend rate must be an annualized rate of $50,000 or greater." promptTitle="Minimum Rate Requirement" prompt="Stipends for graduate assistantships in FY 2027 have not been determined. For planning purposes, please use a minimum annualized rate of $50,000 for FY 2027. Please input the annualized stipend rate, not an hourly rate. " sqref="T55" xr:uid="{F4B8B715-A4F8-4437-BC68-EDECA47B61DD}">
      <formula1>T55&gt;49999</formula1>
    </dataValidation>
    <dataValidation type="custom" allowBlank="1" showInputMessage="1" showErrorMessage="1" errorTitle="Invalid Entry!" error="Hourly rate must be $15.90 per hour or greater. " promptTitle="Minimum Rate Requirement" prompt="Minimum wage for student employees is expected to rise to $15.90 per hour in FY27. Please use this amount or higher as a planning rate. " sqref="P37" xr:uid="{B56778AF-2163-43E0-A96D-41A8E310803A}">
      <formula1>P37&gt;15.89</formula1>
    </dataValidation>
    <dataValidation type="custom" allowBlank="1" showInputMessage="1" showErrorMessage="1" errorTitle="Invalid Entry!" error="Hourly rate must be $15.45 per hour or greater. " promptTitle="Minimum Rate Requirement" prompt="Minimum wage for student employees is expected to rise to $15.45 per hour for FY26. Please use amount or higher as a planning rate. " sqref="J37" xr:uid="{08423F4A-C29A-45BD-8EBD-834F3EBB4868}">
      <formula1>J37&gt;15.44</formula1>
    </dataValidation>
    <dataValidation type="list" allowBlank="1" showInputMessage="1" showErrorMessage="1" errorTitle="Invalid Entry!" error="Please select an appointment period from the list. " promptTitle="Appointment Period" prompt="Please select an appointment period from the list. " sqref="G55:G58 O55:O58 W55:W58" xr:uid="{D6642A36-12A2-4100-8A8E-9D529E69FC2A}">
      <formula1>$AE$55:$AE$57</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12"/>
  <sheetViews>
    <sheetView topLeftCell="A73" zoomScale="262" zoomScaleNormal="100" workbookViewId="0">
      <selection activeCell="D83" sqref="D83"/>
    </sheetView>
  </sheetViews>
  <sheetFormatPr defaultColWidth="12.625" defaultRowHeight="15" customHeight="1"/>
  <cols>
    <col min="1" max="1" width="3.125" style="8" customWidth="1"/>
    <col min="2" max="2" width="30.125" style="8" customWidth="1"/>
    <col min="3" max="3" width="45.625" style="8" bestFit="1" customWidth="1"/>
    <col min="4" max="6" width="13.375" style="8" customWidth="1"/>
    <col min="7" max="7" width="53.875" style="131" customWidth="1"/>
    <col min="8" max="8" width="11.875" style="8" bestFit="1" customWidth="1"/>
    <col min="9" max="9" width="53.625" style="8" customWidth="1"/>
    <col min="10" max="25" width="7.625" style="8" customWidth="1"/>
    <col min="26" max="16384" width="12.625" style="8"/>
  </cols>
  <sheetData>
    <row r="1" spans="1:7" ht="15" customHeight="1" thickBot="1"/>
    <row r="2" spans="1:7" ht="27" thickBot="1">
      <c r="B2" s="323" t="str">
        <f>_xlfn.CONCAT("Campus Sustainability Fund - Annual Grant Funding Request - Operating Budget for", " ",'Project Information Summary'!C12)</f>
        <v>Campus Sustainability Fund - Annual Grant Funding Request - Operating Budget for Rainwater Harvesting Living Laboratory</v>
      </c>
      <c r="C2" s="324"/>
      <c r="D2" s="324"/>
      <c r="E2" s="324"/>
      <c r="F2" s="324"/>
      <c r="G2" s="325"/>
    </row>
    <row r="3" spans="1:7" ht="15" customHeight="1" thickBot="1">
      <c r="B3" s="71"/>
      <c r="C3" s="72"/>
      <c r="D3" s="72"/>
      <c r="E3" s="72"/>
      <c r="F3" s="72"/>
      <c r="G3" s="142"/>
    </row>
    <row r="4" spans="1:7" ht="45" customHeight="1">
      <c r="B4" s="399" t="s">
        <v>54</v>
      </c>
      <c r="C4" s="371"/>
      <c r="D4" s="371"/>
      <c r="E4" s="371"/>
      <c r="F4" s="371"/>
      <c r="G4" s="372"/>
    </row>
    <row r="5" spans="1:7" ht="60" customHeight="1">
      <c r="B5" s="373" t="s">
        <v>55</v>
      </c>
      <c r="C5" s="374"/>
      <c r="D5" s="374"/>
      <c r="E5" s="374"/>
      <c r="F5" s="374"/>
      <c r="G5" s="375"/>
    </row>
    <row r="6" spans="1:7" ht="60" customHeight="1">
      <c r="B6" s="373" t="s">
        <v>56</v>
      </c>
      <c r="C6" s="374"/>
      <c r="D6" s="374"/>
      <c r="E6" s="374"/>
      <c r="F6" s="374"/>
      <c r="G6" s="375"/>
    </row>
    <row r="7" spans="1:7" ht="30" customHeight="1">
      <c r="B7" s="404" t="s">
        <v>57</v>
      </c>
      <c r="C7" s="405"/>
      <c r="D7" s="405"/>
      <c r="E7" s="405"/>
      <c r="F7" s="405"/>
      <c r="G7" s="406"/>
    </row>
    <row r="8" spans="1:7" ht="45" customHeight="1" thickBot="1">
      <c r="B8" s="407" t="s">
        <v>58</v>
      </c>
      <c r="C8" s="408"/>
      <c r="D8" s="408"/>
      <c r="E8" s="408"/>
      <c r="F8" s="408"/>
      <c r="G8" s="409"/>
    </row>
    <row r="9" spans="1:7" ht="14.25" customHeight="1" thickBot="1">
      <c r="B9" s="14"/>
      <c r="C9" s="15"/>
      <c r="D9" s="15"/>
      <c r="E9" s="15"/>
      <c r="F9" s="15"/>
      <c r="G9" s="143"/>
    </row>
    <row r="10" spans="1:7" ht="19.5" thickBot="1">
      <c r="B10" s="390" t="s">
        <v>59</v>
      </c>
      <c r="C10" s="391"/>
      <c r="D10" s="391"/>
      <c r="E10" s="391"/>
      <c r="F10" s="391"/>
      <c r="G10" s="392"/>
    </row>
    <row r="11" spans="1:7" ht="14.25" customHeight="1">
      <c r="B11" s="16" t="s">
        <v>60</v>
      </c>
      <c r="C11" s="17" t="s">
        <v>61</v>
      </c>
      <c r="D11" s="387" t="s">
        <v>10</v>
      </c>
      <c r="E11" s="388"/>
      <c r="F11" s="389"/>
      <c r="G11" s="144" t="s">
        <v>62</v>
      </c>
    </row>
    <row r="12" spans="1:7" ht="14.25" customHeight="1">
      <c r="A12" s="18"/>
      <c r="B12" s="397"/>
      <c r="C12" s="398"/>
      <c r="D12" s="28" t="str">
        <f>'Additional Info &amp; Definitions'!$D$16</f>
        <v>Fiscal Year 2025</v>
      </c>
      <c r="E12" s="12" t="str">
        <f>'Additional Info &amp; Definitions'!$E$16</f>
        <v>Fiscal Year 2026</v>
      </c>
      <c r="F12" s="29" t="str">
        <f>'Additional Info &amp; Definitions'!$F$16</f>
        <v>Fiscal Year 2027</v>
      </c>
      <c r="G12" s="145"/>
    </row>
    <row r="13" spans="1:7" ht="14.25" customHeight="1">
      <c r="B13" s="19" t="s">
        <v>63</v>
      </c>
      <c r="C13" s="20" t="s">
        <v>64</v>
      </c>
      <c r="D13" s="61">
        <f>'Annual Grant Personnel Summary'!H18</f>
        <v>4782.3999999999996</v>
      </c>
      <c r="E13" s="62">
        <f>'Annual Grant Personnel Summary'!N18</f>
        <v>0</v>
      </c>
      <c r="F13" s="63">
        <f>'Annual Grant Personnel Summary'!S18</f>
        <v>0</v>
      </c>
      <c r="G13" s="146"/>
    </row>
    <row r="14" spans="1:7" ht="14.25" customHeight="1">
      <c r="B14" s="19" t="s">
        <v>63</v>
      </c>
      <c r="C14" s="20" t="s">
        <v>65</v>
      </c>
      <c r="D14" s="61">
        <f>'Annual Grant Personnel Summary'!H30</f>
        <v>0</v>
      </c>
      <c r="E14" s="62">
        <f>'Annual Grant Personnel Summary'!N30</f>
        <v>0</v>
      </c>
      <c r="F14" s="63">
        <f>'Annual Grant Personnel Summary'!S30</f>
        <v>0</v>
      </c>
      <c r="G14" s="146"/>
    </row>
    <row r="15" spans="1:7" ht="14.25" customHeight="1">
      <c r="B15" s="19" t="s">
        <v>63</v>
      </c>
      <c r="C15" s="20" t="s">
        <v>66</v>
      </c>
      <c r="D15" s="61">
        <f>'Annual Grant Personnel Summary'!H48</f>
        <v>3000</v>
      </c>
      <c r="E15" s="62">
        <f>'Annual Grant Personnel Summary'!N48</f>
        <v>0</v>
      </c>
      <c r="F15" s="63">
        <f>'Annual Grant Personnel Summary'!S48</f>
        <v>0</v>
      </c>
      <c r="G15" s="146"/>
    </row>
    <row r="16" spans="1:7" ht="14.25" customHeight="1" thickBot="1">
      <c r="B16" s="21" t="s">
        <v>63</v>
      </c>
      <c r="C16" s="22" t="s">
        <v>67</v>
      </c>
      <c r="D16" s="64">
        <f>'Annual Grant Personnel Summary'!J60</f>
        <v>0</v>
      </c>
      <c r="E16" s="65">
        <f>'Annual Grant Personnel Summary'!R60</f>
        <v>0</v>
      </c>
      <c r="F16" s="66">
        <f>'Annual Grant Personnel Summary'!Z60</f>
        <v>0</v>
      </c>
      <c r="G16" s="146"/>
    </row>
    <row r="17" spans="1:8" ht="19.5" thickBot="1">
      <c r="B17" s="393" t="s">
        <v>68</v>
      </c>
      <c r="C17" s="394"/>
      <c r="D17" s="23">
        <f>SUM(D13:D16)</f>
        <v>7782.4</v>
      </c>
      <c r="E17" s="24">
        <f>SUM(E13:E16)</f>
        <v>0</v>
      </c>
      <c r="F17" s="25">
        <f>SUM(F13:F16)</f>
        <v>0</v>
      </c>
      <c r="G17" s="147"/>
    </row>
    <row r="18" spans="1:8" ht="14.25" customHeight="1" thickBot="1">
      <c r="A18" s="18"/>
      <c r="B18" s="26"/>
      <c r="C18" s="27"/>
      <c r="D18" s="27"/>
      <c r="E18" s="27"/>
      <c r="F18" s="27"/>
      <c r="G18" s="148"/>
      <c r="H18" s="18"/>
    </row>
    <row r="19" spans="1:8" ht="14.25" customHeight="1">
      <c r="B19" s="16" t="s">
        <v>60</v>
      </c>
      <c r="C19" s="17" t="s">
        <v>61</v>
      </c>
      <c r="D19" s="387" t="s">
        <v>10</v>
      </c>
      <c r="E19" s="388"/>
      <c r="F19" s="389"/>
      <c r="G19" s="144" t="s">
        <v>62</v>
      </c>
    </row>
    <row r="20" spans="1:8" ht="14.25" customHeight="1">
      <c r="A20" s="18"/>
      <c r="B20" s="397"/>
      <c r="C20" s="398"/>
      <c r="D20" s="28" t="str">
        <f>'Additional Info &amp; Definitions'!$D$16</f>
        <v>Fiscal Year 2025</v>
      </c>
      <c r="E20" s="12" t="str">
        <f>'Additional Info &amp; Definitions'!$E$16</f>
        <v>Fiscal Year 2026</v>
      </c>
      <c r="F20" s="29" t="str">
        <f>'Additional Info &amp; Definitions'!$F$16</f>
        <v>Fiscal Year 2027</v>
      </c>
      <c r="G20" s="145"/>
    </row>
    <row r="21" spans="1:8" ht="14.25" customHeight="1">
      <c r="B21" s="19" t="s">
        <v>69</v>
      </c>
      <c r="C21" s="20" t="s">
        <v>70</v>
      </c>
      <c r="D21" s="59">
        <f>'Annual Grant Personnel Summary'!I18</f>
        <v>1530.3679999999999</v>
      </c>
      <c r="E21" s="13">
        <f>'Annual Grant Personnel Summary'!O18</f>
        <v>0</v>
      </c>
      <c r="F21" s="60">
        <f>'Annual Grant Personnel Summary'!T18</f>
        <v>0</v>
      </c>
      <c r="G21" s="146"/>
    </row>
    <row r="22" spans="1:8" ht="14.25" customHeight="1">
      <c r="B22" s="19" t="s">
        <v>69</v>
      </c>
      <c r="C22" s="20" t="s">
        <v>71</v>
      </c>
      <c r="D22" s="59">
        <f>'Annual Grant Personnel Summary'!I30</f>
        <v>0</v>
      </c>
      <c r="E22" s="13">
        <f>'Annual Grant Personnel Summary'!O30</f>
        <v>0</v>
      </c>
      <c r="F22" s="60">
        <f>'Annual Grant Personnel Summary'!T30</f>
        <v>0</v>
      </c>
      <c r="G22" s="146"/>
    </row>
    <row r="23" spans="1:8" ht="14.25" customHeight="1">
      <c r="B23" s="19" t="s">
        <v>69</v>
      </c>
      <c r="C23" s="20" t="s">
        <v>72</v>
      </c>
      <c r="D23" s="59">
        <f>'Annual Grant Personnel Summary'!I48</f>
        <v>60</v>
      </c>
      <c r="E23" s="13">
        <f>'Annual Grant Personnel Summary'!O48</f>
        <v>0</v>
      </c>
      <c r="F23" s="60">
        <f>'Annual Grant Personnel Summary'!T48</f>
        <v>0</v>
      </c>
      <c r="G23" s="146"/>
    </row>
    <row r="24" spans="1:8" ht="14.25" customHeight="1" thickBot="1">
      <c r="B24" s="21" t="s">
        <v>69</v>
      </c>
      <c r="C24" s="22" t="s">
        <v>73</v>
      </c>
      <c r="D24" s="56">
        <f>'Annual Grant Personnel Summary'!K60</f>
        <v>0</v>
      </c>
      <c r="E24" s="57">
        <f>'Annual Grant Personnel Summary'!S60</f>
        <v>0</v>
      </c>
      <c r="F24" s="58">
        <f>'Annual Grant Personnel Summary'!AA60</f>
        <v>0</v>
      </c>
      <c r="G24" s="146"/>
    </row>
    <row r="25" spans="1:8" ht="20.25" thickTop="1" thickBot="1">
      <c r="B25" s="393" t="s">
        <v>74</v>
      </c>
      <c r="C25" s="394"/>
      <c r="D25" s="30">
        <f>SUM(D21:D24)</f>
        <v>1590.3679999999999</v>
      </c>
      <c r="E25" s="31">
        <f t="shared" ref="E25" si="0">SUM(E21:E24)</f>
        <v>0</v>
      </c>
      <c r="F25" s="32">
        <f>SUM(F21:F24)</f>
        <v>0</v>
      </c>
      <c r="G25" s="149"/>
    </row>
    <row r="26" spans="1:8" ht="14.25" customHeight="1" thickBot="1">
      <c r="A26" s="18"/>
      <c r="B26" s="26"/>
      <c r="C26" s="27"/>
      <c r="D26" s="27"/>
      <c r="E26" s="27"/>
      <c r="F26" s="27"/>
      <c r="G26" s="148"/>
      <c r="H26" s="18"/>
    </row>
    <row r="27" spans="1:8" ht="14.25" customHeight="1">
      <c r="B27" s="16" t="s">
        <v>60</v>
      </c>
      <c r="C27" s="17" t="s">
        <v>61</v>
      </c>
      <c r="D27" s="387" t="s">
        <v>10</v>
      </c>
      <c r="E27" s="388"/>
      <c r="F27" s="389"/>
      <c r="G27" s="144" t="s">
        <v>62</v>
      </c>
    </row>
    <row r="28" spans="1:8" ht="14.25" customHeight="1">
      <c r="A28" s="18"/>
      <c r="B28" s="402"/>
      <c r="C28" s="403"/>
      <c r="D28" s="28" t="str">
        <f>'Additional Info &amp; Definitions'!$D$16</f>
        <v>Fiscal Year 2025</v>
      </c>
      <c r="E28" s="12" t="s">
        <v>75</v>
      </c>
      <c r="F28" s="29" t="str">
        <f>'Additional Info &amp; Definitions'!$F$16</f>
        <v>Fiscal Year 2027</v>
      </c>
      <c r="G28" s="145"/>
    </row>
    <row r="29" spans="1:8" ht="15.75" thickBot="1">
      <c r="B29" s="33" t="s">
        <v>76</v>
      </c>
      <c r="C29" s="34" t="s">
        <v>76</v>
      </c>
      <c r="D29" s="56">
        <f>'Annual Grant Personnel Summary'!I60</f>
        <v>0</v>
      </c>
      <c r="E29" s="57">
        <f>'Annual Grant Personnel Summary'!Q60</f>
        <v>0</v>
      </c>
      <c r="F29" s="58">
        <f>'Annual Grant Personnel Summary'!Y60</f>
        <v>0</v>
      </c>
      <c r="G29" s="146"/>
    </row>
    <row r="30" spans="1:8" ht="19.5" thickBot="1">
      <c r="B30" s="395" t="s">
        <v>77</v>
      </c>
      <c r="C30" s="396"/>
      <c r="D30" s="23">
        <f>D29</f>
        <v>0</v>
      </c>
      <c r="E30" s="24">
        <f t="shared" ref="E30:F30" si="1">E29</f>
        <v>0</v>
      </c>
      <c r="F30" s="25">
        <f t="shared" si="1"/>
        <v>0</v>
      </c>
      <c r="G30" s="149"/>
    </row>
    <row r="31" spans="1:8" ht="14.25" customHeight="1" thickBot="1">
      <c r="B31" s="35"/>
      <c r="C31" s="36"/>
      <c r="D31" s="37"/>
      <c r="E31" s="37"/>
      <c r="F31" s="37"/>
      <c r="G31" s="150"/>
    </row>
    <row r="32" spans="1:8" ht="19.5" thickBot="1">
      <c r="B32" s="390" t="s">
        <v>78</v>
      </c>
      <c r="C32" s="391"/>
      <c r="D32" s="391"/>
      <c r="E32" s="391"/>
      <c r="F32" s="391"/>
      <c r="G32" s="392"/>
    </row>
    <row r="33" spans="1:7" ht="14.25" customHeight="1">
      <c r="B33" s="16" t="s">
        <v>79</v>
      </c>
      <c r="C33" s="17" t="s">
        <v>61</v>
      </c>
      <c r="D33" s="387" t="s">
        <v>10</v>
      </c>
      <c r="E33" s="388"/>
      <c r="F33" s="389"/>
      <c r="G33" s="144" t="s">
        <v>62</v>
      </c>
    </row>
    <row r="34" spans="1:7" ht="14.25" customHeight="1">
      <c r="A34" s="18"/>
      <c r="B34" s="397"/>
      <c r="C34" s="398"/>
      <c r="D34" s="28" t="str">
        <f>'Additional Info &amp; Definitions'!$D$16</f>
        <v>Fiscal Year 2025</v>
      </c>
      <c r="E34" s="12" t="str">
        <f>'Additional Info &amp; Definitions'!$E$16</f>
        <v>Fiscal Year 2026</v>
      </c>
      <c r="F34" s="29" t="str">
        <f>'Additional Info &amp; Definitions'!$F$16</f>
        <v>Fiscal Year 2027</v>
      </c>
      <c r="G34" s="145"/>
    </row>
    <row r="35" spans="1:7" ht="14.25" customHeight="1">
      <c r="B35" s="19" t="s">
        <v>80</v>
      </c>
      <c r="C35" s="38" t="s">
        <v>81</v>
      </c>
      <c r="D35" s="78">
        <v>75300</v>
      </c>
      <c r="E35" s="69"/>
      <c r="F35" s="70"/>
      <c r="G35" s="146"/>
    </row>
    <row r="36" spans="1:7" ht="14.25" customHeight="1">
      <c r="B36" s="19" t="s">
        <v>80</v>
      </c>
      <c r="C36" s="38"/>
      <c r="D36" s="78"/>
      <c r="E36" s="69"/>
      <c r="F36" s="70"/>
      <c r="G36" s="146"/>
    </row>
    <row r="37" spans="1:7" ht="14.25" customHeight="1">
      <c r="B37" s="19" t="s">
        <v>80</v>
      </c>
      <c r="C37" s="38"/>
      <c r="D37" s="78"/>
      <c r="E37" s="69"/>
      <c r="F37" s="70"/>
      <c r="G37" s="146"/>
    </row>
    <row r="38" spans="1:7" ht="14.25" customHeight="1">
      <c r="B38" s="19" t="s">
        <v>80</v>
      </c>
      <c r="C38" s="38"/>
      <c r="D38" s="78"/>
      <c r="E38" s="69"/>
      <c r="F38" s="70"/>
      <c r="G38" s="146"/>
    </row>
    <row r="39" spans="1:7" ht="14.25" customHeight="1">
      <c r="B39" s="19" t="s">
        <v>80</v>
      </c>
      <c r="C39" s="38"/>
      <c r="D39" s="78"/>
      <c r="E39" s="69"/>
      <c r="F39" s="70"/>
      <c r="G39" s="146"/>
    </row>
    <row r="40" spans="1:7" ht="14.25" customHeight="1">
      <c r="B40" s="19" t="s">
        <v>80</v>
      </c>
      <c r="C40" s="38"/>
      <c r="D40" s="78"/>
      <c r="E40" s="69"/>
      <c r="F40" s="70"/>
      <c r="G40" s="146"/>
    </row>
    <row r="41" spans="1:7" ht="14.25" customHeight="1">
      <c r="B41" s="19" t="s">
        <v>80</v>
      </c>
      <c r="C41" s="38"/>
      <c r="D41" s="78"/>
      <c r="E41" s="69"/>
      <c r="F41" s="70"/>
      <c r="G41" s="146"/>
    </row>
    <row r="42" spans="1:7" ht="14.25" customHeight="1">
      <c r="B42" s="19" t="s">
        <v>80</v>
      </c>
      <c r="C42" s="38"/>
      <c r="D42" s="78"/>
      <c r="E42" s="69"/>
      <c r="F42" s="70"/>
      <c r="G42" s="146"/>
    </row>
    <row r="43" spans="1:7" ht="14.25" customHeight="1">
      <c r="B43" s="19" t="s">
        <v>80</v>
      </c>
      <c r="C43" s="38"/>
      <c r="D43" s="78"/>
      <c r="E43" s="69"/>
      <c r="F43" s="70"/>
      <c r="G43" s="146"/>
    </row>
    <row r="44" spans="1:7" ht="14.25" customHeight="1">
      <c r="B44" s="19" t="s">
        <v>80</v>
      </c>
      <c r="C44" s="38"/>
      <c r="D44" s="78"/>
      <c r="E44" s="69"/>
      <c r="F44" s="70"/>
      <c r="G44" s="146"/>
    </row>
    <row r="45" spans="1:7" ht="14.25" customHeight="1">
      <c r="B45" s="19" t="s">
        <v>80</v>
      </c>
      <c r="C45" s="38"/>
      <c r="D45" s="78"/>
      <c r="E45" s="69"/>
      <c r="F45" s="70"/>
      <c r="G45" s="146"/>
    </row>
    <row r="46" spans="1:7" ht="14.25" customHeight="1">
      <c r="B46" s="19" t="s">
        <v>80</v>
      </c>
      <c r="C46" s="38"/>
      <c r="D46" s="78"/>
      <c r="E46" s="69"/>
      <c r="F46" s="70"/>
      <c r="G46" s="146"/>
    </row>
    <row r="47" spans="1:7" ht="14.25" customHeight="1">
      <c r="B47" s="19" t="s">
        <v>80</v>
      </c>
      <c r="C47" s="38"/>
      <c r="D47" s="78"/>
      <c r="E47" s="69"/>
      <c r="F47" s="70"/>
      <c r="G47" s="146"/>
    </row>
    <row r="48" spans="1:7" ht="14.25" customHeight="1">
      <c r="B48" s="19" t="s">
        <v>80</v>
      </c>
      <c r="C48" s="38"/>
      <c r="D48" s="78"/>
      <c r="E48" s="69"/>
      <c r="F48" s="70"/>
      <c r="G48" s="146"/>
    </row>
    <row r="49" spans="1:7" ht="14.25" customHeight="1" thickBot="1">
      <c r="B49" s="21" t="s">
        <v>80</v>
      </c>
      <c r="C49" s="39"/>
      <c r="D49" s="79"/>
      <c r="E49" s="80"/>
      <c r="F49" s="81"/>
      <c r="G49" s="151"/>
    </row>
    <row r="50" spans="1:7" ht="20.25" thickTop="1" thickBot="1">
      <c r="B50" s="393" t="s">
        <v>82</v>
      </c>
      <c r="C50" s="394"/>
      <c r="D50" s="30">
        <f>SUM(D35:D49)</f>
        <v>75300</v>
      </c>
      <c r="E50" s="31">
        <f t="shared" ref="E50:F50" si="2">SUM(E35:E49)</f>
        <v>0</v>
      </c>
      <c r="F50" s="32">
        <f t="shared" si="2"/>
        <v>0</v>
      </c>
      <c r="G50" s="149"/>
    </row>
    <row r="51" spans="1:7" ht="14.25" customHeight="1" thickBot="1">
      <c r="B51" s="35"/>
      <c r="C51" s="36"/>
      <c r="D51" s="37"/>
      <c r="E51" s="37"/>
      <c r="F51" s="37"/>
      <c r="G51" s="150"/>
    </row>
    <row r="52" spans="1:7" ht="19.5" thickBot="1">
      <c r="B52" s="390" t="s">
        <v>83</v>
      </c>
      <c r="C52" s="391"/>
      <c r="D52" s="391"/>
      <c r="E52" s="391"/>
      <c r="F52" s="391"/>
      <c r="G52" s="392"/>
    </row>
    <row r="53" spans="1:7" ht="14.25" customHeight="1">
      <c r="B53" s="16" t="s">
        <v>84</v>
      </c>
      <c r="C53" s="17" t="s">
        <v>61</v>
      </c>
      <c r="D53" s="387" t="s">
        <v>10</v>
      </c>
      <c r="E53" s="388"/>
      <c r="F53" s="389"/>
      <c r="G53" s="144" t="s">
        <v>62</v>
      </c>
    </row>
    <row r="54" spans="1:7" ht="14.25" customHeight="1">
      <c r="A54" s="18"/>
      <c r="B54" s="397"/>
      <c r="C54" s="398"/>
      <c r="D54" s="28" t="str">
        <f>'Additional Info &amp; Definitions'!$D$16</f>
        <v>Fiscal Year 2025</v>
      </c>
      <c r="E54" s="12" t="str">
        <f>'Additional Info &amp; Definitions'!$E$16</f>
        <v>Fiscal Year 2026</v>
      </c>
      <c r="F54" s="29" t="str">
        <f>'Additional Info &amp; Definitions'!$F$16</f>
        <v>Fiscal Year 2027</v>
      </c>
      <c r="G54" s="145"/>
    </row>
    <row r="55" spans="1:7" ht="14.25" customHeight="1">
      <c r="B55" s="19" t="s">
        <v>83</v>
      </c>
      <c r="C55" s="38"/>
      <c r="D55" s="78"/>
      <c r="E55" s="69"/>
      <c r="F55" s="70"/>
      <c r="G55" s="151"/>
    </row>
    <row r="56" spans="1:7" ht="14.25" customHeight="1">
      <c r="B56" s="19" t="s">
        <v>83</v>
      </c>
      <c r="C56" s="38"/>
      <c r="D56" s="86"/>
      <c r="E56" s="69"/>
      <c r="F56" s="70"/>
      <c r="G56" s="151"/>
    </row>
    <row r="57" spans="1:7" ht="14.25" customHeight="1">
      <c r="B57" s="19" t="s">
        <v>83</v>
      </c>
      <c r="C57" s="38"/>
      <c r="D57" s="78"/>
      <c r="E57" s="69"/>
      <c r="F57" s="70"/>
      <c r="G57" s="151"/>
    </row>
    <row r="58" spans="1:7" ht="14.25" customHeight="1">
      <c r="B58" s="19" t="s">
        <v>83</v>
      </c>
      <c r="C58" s="38"/>
      <c r="D58" s="78"/>
      <c r="E58" s="69"/>
      <c r="F58" s="70"/>
      <c r="G58" s="151"/>
    </row>
    <row r="59" spans="1:7" ht="14.25" customHeight="1" thickBot="1">
      <c r="B59" s="21" t="s">
        <v>83</v>
      </c>
      <c r="C59" s="39"/>
      <c r="D59" s="79"/>
      <c r="E59" s="80"/>
      <c r="F59" s="81"/>
      <c r="G59" s="151"/>
    </row>
    <row r="60" spans="1:7" ht="20.25" thickTop="1" thickBot="1">
      <c r="B60" s="393" t="s">
        <v>85</v>
      </c>
      <c r="C60" s="394"/>
      <c r="D60" s="30">
        <f>SUM(D55:D59)</f>
        <v>0</v>
      </c>
      <c r="E60" s="31">
        <f t="shared" ref="E60:F60" si="3">SUM(E55:E59)</f>
        <v>0</v>
      </c>
      <c r="F60" s="32">
        <f t="shared" si="3"/>
        <v>0</v>
      </c>
      <c r="G60" s="149"/>
    </row>
    <row r="61" spans="1:7" ht="14.25" customHeight="1" thickBot="1">
      <c r="B61" s="40"/>
      <c r="C61" s="41"/>
      <c r="D61" s="27"/>
      <c r="E61" s="27"/>
      <c r="F61" s="27"/>
      <c r="G61" s="148"/>
    </row>
    <row r="62" spans="1:7" ht="19.5" thickBot="1">
      <c r="B62" s="390" t="s">
        <v>86</v>
      </c>
      <c r="C62" s="391"/>
      <c r="D62" s="391"/>
      <c r="E62" s="391"/>
      <c r="F62" s="391"/>
      <c r="G62" s="392"/>
    </row>
    <row r="63" spans="1:7" ht="14.25" customHeight="1">
      <c r="B63" s="16" t="s">
        <v>87</v>
      </c>
      <c r="C63" s="17" t="s">
        <v>61</v>
      </c>
      <c r="D63" s="387" t="s">
        <v>10</v>
      </c>
      <c r="E63" s="388"/>
      <c r="F63" s="389"/>
      <c r="G63" s="144" t="s">
        <v>62</v>
      </c>
    </row>
    <row r="64" spans="1:7" ht="14.25" customHeight="1">
      <c r="B64" s="400"/>
      <c r="C64" s="401"/>
      <c r="D64" s="28" t="str">
        <f>'Additional Info &amp; Definitions'!$D$16</f>
        <v>Fiscal Year 2025</v>
      </c>
      <c r="E64" s="12" t="str">
        <f>'Additional Info &amp; Definitions'!$E$16</f>
        <v>Fiscal Year 2026</v>
      </c>
      <c r="F64" s="29" t="str">
        <f>'Additional Info &amp; Definitions'!$F$16</f>
        <v>Fiscal Year 2027</v>
      </c>
      <c r="G64" s="145"/>
    </row>
    <row r="65" spans="1:24" ht="14.25" customHeight="1">
      <c r="B65" s="19" t="s">
        <v>88</v>
      </c>
      <c r="C65" s="42"/>
      <c r="D65" s="78"/>
      <c r="E65" s="69"/>
      <c r="F65" s="70"/>
      <c r="G65" s="152"/>
    </row>
    <row r="66" spans="1:24" ht="14.25" customHeight="1">
      <c r="B66" s="19" t="s">
        <v>88</v>
      </c>
      <c r="C66" s="42"/>
      <c r="D66" s="78"/>
      <c r="E66" s="69"/>
      <c r="F66" s="70"/>
      <c r="G66" s="152"/>
    </row>
    <row r="67" spans="1:24" ht="14.25" customHeight="1">
      <c r="B67" s="19" t="s">
        <v>89</v>
      </c>
      <c r="C67" s="42"/>
      <c r="D67" s="78"/>
      <c r="E67" s="69"/>
      <c r="F67" s="70"/>
      <c r="G67" s="152"/>
    </row>
    <row r="68" spans="1:24" ht="14.25" customHeight="1">
      <c r="B68" s="19" t="s">
        <v>89</v>
      </c>
      <c r="C68" s="42"/>
      <c r="D68" s="78"/>
      <c r="E68" s="69"/>
      <c r="F68" s="70"/>
      <c r="G68" s="152"/>
    </row>
    <row r="69" spans="1:24" ht="14.25" customHeight="1">
      <c r="B69" s="102" t="s">
        <v>90</v>
      </c>
      <c r="C69" s="103"/>
      <c r="D69" s="104"/>
      <c r="E69" s="105"/>
      <c r="F69" s="106"/>
      <c r="G69" s="152"/>
    </row>
    <row r="70" spans="1:24" ht="14.25" customHeight="1">
      <c r="B70" s="102" t="s">
        <v>90</v>
      </c>
      <c r="C70" s="103"/>
      <c r="D70" s="104"/>
      <c r="E70" s="105"/>
      <c r="F70" s="106"/>
      <c r="G70" s="152"/>
    </row>
    <row r="71" spans="1:24" ht="14.25" customHeight="1" thickBot="1">
      <c r="B71" s="21" t="s">
        <v>91</v>
      </c>
      <c r="C71" s="43"/>
      <c r="D71" s="79"/>
      <c r="E71" s="80"/>
      <c r="F71" s="81"/>
      <c r="G71" s="152"/>
    </row>
    <row r="72" spans="1:24" ht="20.25" thickTop="1" thickBot="1">
      <c r="B72" s="395" t="s">
        <v>92</v>
      </c>
      <c r="C72" s="396"/>
      <c r="D72" s="30">
        <f>SUM(D65:D71)</f>
        <v>0</v>
      </c>
      <c r="E72" s="31">
        <f>SUM(E65:E71)</f>
        <v>0</v>
      </c>
      <c r="F72" s="32">
        <f>SUM(F65:F71)</f>
        <v>0</v>
      </c>
      <c r="G72" s="149"/>
    </row>
    <row r="73" spans="1:24" customFormat="1">
      <c r="B73" s="40"/>
      <c r="C73" s="41"/>
      <c r="D73" s="27"/>
      <c r="E73" s="27"/>
      <c r="F73" s="27"/>
      <c r="G73" s="148"/>
    </row>
    <row r="74" spans="1:24" customFormat="1" ht="19.5" thickBot="1">
      <c r="B74" s="168" t="s">
        <v>93</v>
      </c>
      <c r="C74" s="169"/>
      <c r="D74" s="169"/>
      <c r="E74" s="169"/>
      <c r="F74" s="169"/>
      <c r="G74" s="169"/>
    </row>
    <row r="75" spans="1:24" customFormat="1">
      <c r="B75" s="26"/>
      <c r="C75" s="27"/>
      <c r="D75" s="387" t="s">
        <v>94</v>
      </c>
      <c r="E75" s="388"/>
      <c r="F75" s="389"/>
      <c r="G75" s="144" t="s">
        <v>62</v>
      </c>
    </row>
    <row r="76" spans="1:24" customFormat="1" ht="15.75" thickBot="1">
      <c r="B76" s="26"/>
      <c r="C76" s="27"/>
      <c r="D76" s="28" t="str">
        <f>'Additional Info &amp; Definitions'!$D$16</f>
        <v>Fiscal Year 2025</v>
      </c>
      <c r="E76" s="12" t="str">
        <f>'Additional Info &amp; Definitions'!$E$16</f>
        <v>Fiscal Year 2026</v>
      </c>
      <c r="F76" s="29" t="str">
        <f>'Additional Info &amp; Definitions'!$F$16</f>
        <v>Fiscal Year 2027</v>
      </c>
      <c r="G76" s="153"/>
    </row>
    <row r="77" spans="1:24" customFormat="1" ht="19.5" thickBot="1">
      <c r="B77" s="382" t="s">
        <v>95</v>
      </c>
      <c r="C77" s="383"/>
      <c r="D77" s="53">
        <f>SUM(D17,D25,D30,D50,D60,D72)</f>
        <v>84672.767999999996</v>
      </c>
      <c r="E77" s="54">
        <f t="shared" ref="E77:F77" si="4">SUM(E17,E25,E30,E50,E60,E72)</f>
        <v>0</v>
      </c>
      <c r="F77" s="55">
        <f t="shared" si="4"/>
        <v>0</v>
      </c>
      <c r="G77" s="165"/>
    </row>
    <row r="78" spans="1:24" customFormat="1">
      <c r="A78" s="190"/>
      <c r="B78" s="40"/>
      <c r="C78" s="41"/>
      <c r="D78" s="27"/>
      <c r="E78" s="27"/>
      <c r="F78" s="27"/>
      <c r="G78" s="148"/>
      <c r="H78" s="190"/>
      <c r="I78" s="190"/>
      <c r="J78" s="190"/>
      <c r="K78" s="190"/>
      <c r="L78" s="190"/>
      <c r="M78" s="190"/>
      <c r="N78" s="190"/>
      <c r="O78" s="190"/>
      <c r="P78" s="190"/>
      <c r="Q78" s="190"/>
      <c r="R78" s="190"/>
      <c r="S78" s="190"/>
      <c r="T78" s="190"/>
      <c r="U78" s="190"/>
      <c r="V78" s="190"/>
      <c r="W78" s="190"/>
      <c r="X78" s="190"/>
    </row>
    <row r="79" spans="1:24" customFormat="1" ht="19.5" thickBot="1">
      <c r="A79" s="190"/>
      <c r="B79" s="412" t="s">
        <v>96</v>
      </c>
      <c r="C79" s="413"/>
      <c r="D79" s="413"/>
      <c r="E79" s="413"/>
      <c r="F79" s="413"/>
      <c r="G79" s="413"/>
      <c r="H79" s="190"/>
      <c r="I79" s="190"/>
      <c r="J79" s="190"/>
      <c r="K79" s="190"/>
      <c r="L79" s="190"/>
      <c r="M79" s="190"/>
      <c r="N79" s="190"/>
      <c r="O79" s="190"/>
      <c r="P79" s="190"/>
      <c r="Q79" s="190"/>
      <c r="R79" s="190"/>
      <c r="S79" s="190"/>
      <c r="T79" s="190"/>
      <c r="U79" s="190"/>
      <c r="V79" s="190"/>
      <c r="W79" s="190"/>
      <c r="X79" s="190"/>
    </row>
    <row r="80" spans="1:24" customFormat="1">
      <c r="A80" s="190"/>
      <c r="B80" s="170" t="s">
        <v>60</v>
      </c>
      <c r="C80" s="171" t="s">
        <v>61</v>
      </c>
      <c r="D80" s="387" t="s">
        <v>94</v>
      </c>
      <c r="E80" s="388"/>
      <c r="F80" s="389"/>
      <c r="G80" s="144"/>
      <c r="H80" s="190"/>
      <c r="I80" s="190"/>
      <c r="J80" s="190"/>
      <c r="K80" s="190"/>
      <c r="L80" s="190"/>
      <c r="M80" s="190"/>
      <c r="N80" s="190"/>
      <c r="O80" s="190"/>
      <c r="P80" s="190"/>
      <c r="Q80" s="190"/>
      <c r="R80" s="190"/>
      <c r="S80" s="190"/>
      <c r="T80" s="190"/>
      <c r="U80" s="190"/>
      <c r="V80" s="190"/>
      <c r="W80" s="190"/>
      <c r="X80" s="190"/>
    </row>
    <row r="81" spans="1:24" customFormat="1">
      <c r="A81" s="190"/>
      <c r="B81" s="410"/>
      <c r="C81" s="411"/>
      <c r="D81" s="28" t="str">
        <f>'Additional Info &amp; Definitions'!$D$16</f>
        <v>Fiscal Year 2025</v>
      </c>
      <c r="E81" s="12" t="str">
        <f>'Additional Info &amp; Definitions'!$E$16</f>
        <v>Fiscal Year 2026</v>
      </c>
      <c r="F81" s="29" t="str">
        <f>'Additional Info &amp; Definitions'!$F$16</f>
        <v>Fiscal Year 2027</v>
      </c>
      <c r="G81" s="153"/>
      <c r="H81" s="190"/>
      <c r="I81" s="190"/>
      <c r="J81" s="190"/>
      <c r="K81" s="190"/>
      <c r="L81" s="190"/>
      <c r="M81" s="190"/>
      <c r="N81" s="190"/>
      <c r="O81" s="190"/>
      <c r="P81" s="190"/>
      <c r="Q81" s="190"/>
      <c r="R81" s="190"/>
      <c r="S81" s="190"/>
      <c r="T81" s="190"/>
      <c r="U81" s="190"/>
      <c r="V81" s="190"/>
      <c r="W81" s="190"/>
      <c r="X81" s="190"/>
    </row>
    <row r="82" spans="1:24" customFormat="1" ht="15.75" thickBot="1">
      <c r="A82" s="190"/>
      <c r="B82" s="191" t="s">
        <v>96</v>
      </c>
      <c r="C82" s="192" t="s">
        <v>97</v>
      </c>
      <c r="D82" s="53"/>
      <c r="E82" s="54">
        <f t="shared" ref="E82:F82" si="5">ROUNDUP(E77*0.02,-1)</f>
        <v>0</v>
      </c>
      <c r="F82" s="55">
        <f t="shared" si="5"/>
        <v>0</v>
      </c>
      <c r="G82" s="172"/>
      <c r="H82" s="190"/>
      <c r="I82" s="190"/>
      <c r="J82" s="190"/>
      <c r="K82" s="190"/>
      <c r="L82" s="190"/>
      <c r="M82" s="190"/>
      <c r="N82" s="190"/>
      <c r="O82" s="190"/>
      <c r="P82" s="190"/>
      <c r="Q82" s="190"/>
      <c r="R82" s="190"/>
      <c r="S82" s="190"/>
      <c r="T82" s="190"/>
      <c r="U82" s="190"/>
      <c r="V82" s="190"/>
      <c r="W82" s="190"/>
      <c r="X82" s="190"/>
    </row>
    <row r="83" spans="1:24" customFormat="1">
      <c r="B83" s="40"/>
      <c r="C83" s="41"/>
      <c r="D83" s="27"/>
      <c r="E83" s="27"/>
      <c r="F83" s="27"/>
      <c r="G83" s="164"/>
    </row>
    <row r="84" spans="1:24" ht="14.25" customHeight="1" thickBot="1">
      <c r="B84" s="167"/>
      <c r="C84" s="37"/>
      <c r="D84" s="37"/>
      <c r="E84" s="37"/>
      <c r="F84" s="37"/>
      <c r="G84" s="150"/>
    </row>
    <row r="85" spans="1:24" s="46" customFormat="1" ht="27" thickBot="1">
      <c r="A85" s="45"/>
      <c r="B85" s="384" t="s">
        <v>98</v>
      </c>
      <c r="C85" s="385"/>
      <c r="D85" s="385"/>
      <c r="E85" s="385"/>
      <c r="F85" s="385"/>
      <c r="G85" s="386"/>
      <c r="H85" s="45"/>
    </row>
    <row r="86" spans="1:24" ht="14.25" customHeight="1">
      <c r="A86" s="18"/>
      <c r="B86" s="26"/>
      <c r="C86" s="27"/>
      <c r="D86" s="387" t="s">
        <v>94</v>
      </c>
      <c r="E86" s="388"/>
      <c r="F86" s="389"/>
      <c r="G86" s="144"/>
      <c r="H86" s="18"/>
    </row>
    <row r="87" spans="1:24" ht="14.25" customHeight="1">
      <c r="A87" s="18"/>
      <c r="B87" s="26"/>
      <c r="C87" s="27"/>
      <c r="D87" s="28" t="str">
        <f>'Additional Info &amp; Definitions'!$D$16</f>
        <v>Fiscal Year 2025</v>
      </c>
      <c r="E87" s="12" t="str">
        <f>'Additional Info &amp; Definitions'!$E$16</f>
        <v>Fiscal Year 2026</v>
      </c>
      <c r="F87" s="29" t="str">
        <f>'Additional Info &amp; Definitions'!$F$16</f>
        <v>Fiscal Year 2027</v>
      </c>
      <c r="G87" s="153"/>
      <c r="H87" s="18"/>
    </row>
    <row r="88" spans="1:24" ht="19.5" thickBot="1">
      <c r="A88" s="18"/>
      <c r="B88" s="382" t="s">
        <v>99</v>
      </c>
      <c r="C88" s="383"/>
      <c r="D88" s="53">
        <f>SUM(D17,D25,D30,D50,D60,D72,D82)</f>
        <v>84672.767999999996</v>
      </c>
      <c r="E88" s="54">
        <f t="shared" ref="E88:F88" si="6">SUM(E17,E25,E30,E50,E60,E72,E82)</f>
        <v>0</v>
      </c>
      <c r="F88" s="55">
        <f t="shared" si="6"/>
        <v>0</v>
      </c>
      <c r="G88" s="154"/>
      <c r="H88" s="83"/>
      <c r="I88"/>
    </row>
    <row r="89" spans="1:24" ht="14.25" customHeight="1" thickBot="1">
      <c r="B89" s="26"/>
      <c r="C89" s="44"/>
      <c r="D89" s="185"/>
      <c r="E89" s="185"/>
      <c r="F89" s="185"/>
      <c r="G89" s="155"/>
      <c r="H89" s="18"/>
    </row>
    <row r="90" spans="1:24" ht="14.25" customHeight="1" thickBot="1">
      <c r="B90" s="40"/>
      <c r="C90" s="166"/>
      <c r="D90" s="159" t="str">
        <f>'Additional Info &amp; Definitions'!$D$16</f>
        <v>Fiscal Year 2025</v>
      </c>
      <c r="E90" s="160" t="str">
        <f>'Additional Info &amp; Definitions'!$E$16</f>
        <v>Fiscal Year 2026</v>
      </c>
      <c r="F90" s="161" t="str">
        <f>'Additional Info &amp; Definitions'!$F$16</f>
        <v>Fiscal Year 2027</v>
      </c>
      <c r="G90" s="164"/>
      <c r="H90" s="18"/>
    </row>
    <row r="91" spans="1:24" ht="27" thickBot="1">
      <c r="B91" s="380" t="s">
        <v>100</v>
      </c>
      <c r="C91" s="381"/>
      <c r="D91" s="162">
        <f>ROUNDUP(D88,-2)</f>
        <v>84700</v>
      </c>
      <c r="E91" s="162">
        <f>ROUNDUP(E88,-2)</f>
        <v>0</v>
      </c>
      <c r="F91" s="163">
        <f>ROUNDUP(F88,-2)</f>
        <v>0</v>
      </c>
      <c r="G91" s="165"/>
      <c r="H91" s="87" t="str">
        <f>IF((OR(D91&gt;100000,E91&gt;100000,F91&gt;100000)),"OVER BUDGET"," ")</f>
        <v xml:space="preserve"> </v>
      </c>
      <c r="I91" s="47" t="str">
        <f>IF(H91="OVER BUDGET","One or more fiscal years is over our $100,000 limit. Please reduce your budget to below $100,000 before submitting.", " ")</f>
        <v xml:space="preserve"> </v>
      </c>
    </row>
    <row r="92" spans="1:24" ht="14.25" customHeight="1">
      <c r="B92" s="48"/>
      <c r="C92" s="178"/>
      <c r="D92" s="49"/>
      <c r="E92" s="49"/>
      <c r="F92" s="49"/>
      <c r="G92" s="177"/>
    </row>
    <row r="93" spans="1:24" ht="14.25" customHeight="1">
      <c r="B93" s="48"/>
      <c r="C93" s="178"/>
      <c r="D93" s="49"/>
      <c r="E93" s="49"/>
      <c r="F93" s="49"/>
      <c r="G93" s="177"/>
    </row>
    <row r="94" spans="1:24" ht="14.25" customHeight="1">
      <c r="B94" s="48"/>
      <c r="C94" s="178"/>
      <c r="D94" s="49"/>
      <c r="E94" s="49"/>
      <c r="F94" s="49"/>
      <c r="G94" s="177"/>
    </row>
    <row r="95" spans="1:24" ht="14.25" customHeight="1">
      <c r="B95" s="48"/>
      <c r="C95" s="178"/>
      <c r="D95" s="49"/>
      <c r="E95" s="49"/>
      <c r="F95" s="49"/>
      <c r="G95" s="177"/>
    </row>
    <row r="96" spans="1:24" ht="14.25" customHeight="1">
      <c r="B96" s="48"/>
      <c r="C96" s="178"/>
      <c r="D96" s="49"/>
      <c r="E96" s="49"/>
      <c r="F96" s="49"/>
      <c r="G96" s="177"/>
    </row>
    <row r="97" spans="2:7" ht="14.25" customHeight="1">
      <c r="B97" s="48"/>
      <c r="C97" s="178"/>
      <c r="D97" s="49"/>
      <c r="E97" s="49"/>
      <c r="F97" s="49"/>
      <c r="G97" s="177"/>
    </row>
    <row r="98" spans="2:7" ht="14.25" customHeight="1">
      <c r="B98" s="48"/>
      <c r="C98" s="178"/>
      <c r="D98" s="49"/>
      <c r="E98" s="49"/>
      <c r="F98" s="49"/>
      <c r="G98" s="177"/>
    </row>
    <row r="99" spans="2:7" ht="14.25" customHeight="1">
      <c r="B99" s="48"/>
      <c r="C99" s="178"/>
      <c r="D99" s="49"/>
      <c r="E99" s="49"/>
      <c r="F99" s="49"/>
      <c r="G99" s="177"/>
    </row>
    <row r="100" spans="2:7" ht="14.25" customHeight="1">
      <c r="B100" s="48"/>
      <c r="C100" s="178"/>
      <c r="D100" s="49"/>
      <c r="E100" s="49"/>
      <c r="F100" s="49"/>
      <c r="G100" s="177"/>
    </row>
    <row r="101" spans="2:7" ht="14.25" customHeight="1">
      <c r="B101" s="178"/>
      <c r="C101" s="178"/>
      <c r="D101" s="49"/>
      <c r="E101" s="49"/>
      <c r="F101" s="49"/>
      <c r="G101" s="177"/>
    </row>
    <row r="102" spans="2:7" ht="14.25" customHeight="1"/>
    <row r="103" spans="2:7" ht="14.25" customHeight="1"/>
    <row r="104" spans="2:7" ht="14.25" customHeight="1"/>
    <row r="105" spans="2:7" ht="14.25" customHeight="1"/>
    <row r="106" spans="2:7" ht="14.25" customHeight="1"/>
    <row r="107" spans="2:7" ht="14.25" customHeight="1"/>
    <row r="108" spans="2:7" ht="14.25" customHeight="1"/>
    <row r="109" spans="2:7" ht="14.25" customHeight="1"/>
    <row r="110" spans="2:7" ht="14.25" customHeight="1"/>
    <row r="111" spans="2:7" ht="14.25" customHeight="1"/>
    <row r="112" spans="2: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sheetProtection algorithmName="SHA-512" hashValue="RhYQK1W4TppwAOecCKCyCkGIgWmQ5N73N/V/60fUXgR6x2d5MDYx3IKCyl/AVUJzHb1Tw/vDx5m3kmc4mu8qEw==" saltValue="R3n35d60T76Basi2pK3t+g==" spinCount="100000" sheet="1" objects="1" scenarios="1"/>
  <protectedRanges>
    <protectedRange sqref="G13:G17 G21:G25 G29:G30 G35:G50 G55:G60 G65:G72 G91 G77" name="Notes"/>
    <protectedRange sqref="C35:F49" name="Supplies"/>
    <protectedRange sqref="C55:F59" name="Capital Equipment"/>
  </protectedRanges>
  <mergeCells count="37">
    <mergeCell ref="D75:F75"/>
    <mergeCell ref="B77:C77"/>
    <mergeCell ref="B81:C81"/>
    <mergeCell ref="D80:F80"/>
    <mergeCell ref="B79:G79"/>
    <mergeCell ref="B72:C72"/>
    <mergeCell ref="B4:G4"/>
    <mergeCell ref="B5:G5"/>
    <mergeCell ref="B54:C54"/>
    <mergeCell ref="B64:C64"/>
    <mergeCell ref="B52:G52"/>
    <mergeCell ref="D53:F53"/>
    <mergeCell ref="B60:C60"/>
    <mergeCell ref="B62:G62"/>
    <mergeCell ref="D63:F63"/>
    <mergeCell ref="B28:C28"/>
    <mergeCell ref="B17:C17"/>
    <mergeCell ref="B34:C34"/>
    <mergeCell ref="B6:G6"/>
    <mergeCell ref="B7:G7"/>
    <mergeCell ref="B8:G8"/>
    <mergeCell ref="B91:C91"/>
    <mergeCell ref="B88:C88"/>
    <mergeCell ref="B85:G85"/>
    <mergeCell ref="D86:F86"/>
    <mergeCell ref="B2:G2"/>
    <mergeCell ref="B10:G10"/>
    <mergeCell ref="D11:F11"/>
    <mergeCell ref="B50:C50"/>
    <mergeCell ref="D19:F19"/>
    <mergeCell ref="B25:C25"/>
    <mergeCell ref="B32:G32"/>
    <mergeCell ref="D33:F33"/>
    <mergeCell ref="D27:F27"/>
    <mergeCell ref="B30:C30"/>
    <mergeCell ref="B12:C12"/>
    <mergeCell ref="B20:C20"/>
  </mergeCells>
  <conditionalFormatting sqref="H91">
    <cfRule type="containsText" dxfId="1" priority="1" operator="containsText" text="OVER BUDGET">
      <formula>NOT(ISERROR(SEARCH("OVER BUDGET",H91)))</formula>
    </cfRule>
  </conditionalFormatting>
  <dataValidations count="7">
    <dataValidation allowBlank="1" showInputMessage="1" showErrorMessage="1" prompt="Please provide a detailed but succinct summary of supplies and/or operations expenses that may be needed. " sqref="C35:C48"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49"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9 C71" xr:uid="{913DF382-1620-4ACB-9242-B32E85E57F38}"/>
    <dataValidation allowBlank="1" showInputMessage="1" showErrorMessage="1" prompt="Please provide a detailed but succinct summary of any capital equipment (greater than $5,000 in value) that may be needed. " sqref="C55:C58" xr:uid="{2C2BE98D-2B71-4D0C-8D33-DB30C7AED61D}"/>
    <dataValidation allowBlank="1" showInputMessage="1" showErrorMessage="1" prompt="Please provide a detailed but succinct summary of travel expenses that may be needed. " sqref="C65:C70" xr:uid="{DD4D26E0-A425-4C60-8E23-E905719E05A7}"/>
    <dataValidation allowBlank="1" showInputMessage="1" showErrorMessage="1" promptTitle="Rounded Funding Request" prompt="Note: All Total Annual Grant Funding Requests are rounded up to the nearest multiple of $100. " sqref="D91:F91" xr:uid="{2CC27E8D-7FFC-4E43-8CE2-4ED6B52BBD43}"/>
    <dataValidation allowBlank="1" showInputMessage="1" showErrorMessage="1" promptTitle="Additional Information" prompt="More information on Capital Equipment can be found in the Additional Info &amp; Definitions sheet. " sqref="B52:G52"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3"/>
  <sheetViews>
    <sheetView tabSelected="1" zoomScale="85" zoomScaleNormal="85" workbookViewId="0">
      <selection activeCell="D47" sqref="D47"/>
    </sheetView>
  </sheetViews>
  <sheetFormatPr defaultColWidth="9" defaultRowHeight="15"/>
  <cols>
    <col min="1" max="1" width="3.125" style="8" customWidth="1"/>
    <col min="2" max="2" width="47.875" style="131" bestFit="1" customWidth="1"/>
    <col min="3" max="5" width="40.625" style="8" customWidth="1"/>
    <col min="6" max="6" width="11.875" style="8" bestFit="1" customWidth="1"/>
    <col min="7" max="7" width="46" style="8" customWidth="1"/>
    <col min="8" max="16384" width="9" style="8"/>
  </cols>
  <sheetData>
    <row r="1" spans="2:7" ht="15.75" thickBot="1"/>
    <row r="2" spans="2:7" ht="27" thickBot="1">
      <c r="B2" s="323" t="str">
        <f>_xlfn.CONCAT("Campus Sustainability Fund - Annual Grant Funding Request - Project Information Summary for", " ",C12)</f>
        <v>Campus Sustainability Fund - Annual Grant Funding Request - Project Information Summary for Rainwater Harvesting Living Laboratory</v>
      </c>
      <c r="C2" s="324"/>
      <c r="D2" s="324"/>
      <c r="E2" s="324"/>
      <c r="F2" s="324"/>
      <c r="G2" s="325"/>
    </row>
    <row r="3" spans="2:7" ht="15.75" thickBot="1">
      <c r="B3" s="132"/>
      <c r="C3" s="72"/>
      <c r="D3" s="72"/>
      <c r="E3" s="72"/>
      <c r="F3" s="72"/>
      <c r="G3" s="73"/>
    </row>
    <row r="4" spans="2:7">
      <c r="B4" s="418" t="s">
        <v>101</v>
      </c>
      <c r="C4" s="327"/>
      <c r="D4" s="327"/>
      <c r="E4" s="327"/>
      <c r="F4" s="327"/>
      <c r="G4" s="328"/>
    </row>
    <row r="5" spans="2:7">
      <c r="B5" s="329"/>
      <c r="C5" s="330"/>
      <c r="D5" s="330"/>
      <c r="E5" s="330"/>
      <c r="F5" s="330"/>
      <c r="G5" s="331"/>
    </row>
    <row r="6" spans="2:7">
      <c r="B6" s="329"/>
      <c r="C6" s="330"/>
      <c r="D6" s="330"/>
      <c r="E6" s="330"/>
      <c r="F6" s="330"/>
      <c r="G6" s="331"/>
    </row>
    <row r="7" spans="2:7">
      <c r="B7" s="329"/>
      <c r="C7" s="330"/>
      <c r="D7" s="330"/>
      <c r="E7" s="330"/>
      <c r="F7" s="330"/>
      <c r="G7" s="331"/>
    </row>
    <row r="8" spans="2:7">
      <c r="B8" s="329"/>
      <c r="C8" s="330"/>
      <c r="D8" s="330"/>
      <c r="E8" s="330"/>
      <c r="F8" s="330"/>
      <c r="G8" s="331"/>
    </row>
    <row r="9" spans="2:7" ht="71.25" customHeight="1" thickBot="1">
      <c r="B9" s="332"/>
      <c r="C9" s="333"/>
      <c r="D9" s="333"/>
      <c r="E9" s="333"/>
      <c r="F9" s="333"/>
      <c r="G9" s="334"/>
    </row>
    <row r="10" spans="2:7" ht="15.75" thickBot="1"/>
    <row r="11" spans="2:7" ht="18.75">
      <c r="B11" s="414" t="s">
        <v>102</v>
      </c>
      <c r="C11" s="415"/>
      <c r="D11" s="176"/>
    </row>
    <row r="12" spans="2:7">
      <c r="B12" s="133" t="s">
        <v>103</v>
      </c>
      <c r="C12" s="67" t="s">
        <v>104</v>
      </c>
      <c r="D12" s="9"/>
    </row>
    <row r="13" spans="2:7" ht="30">
      <c r="B13" s="133" t="s">
        <v>105</v>
      </c>
      <c r="C13" s="67" t="s">
        <v>106</v>
      </c>
      <c r="D13" s="9"/>
    </row>
    <row r="14" spans="2:7">
      <c r="B14" s="133" t="s">
        <v>107</v>
      </c>
      <c r="C14" s="68" t="s">
        <v>108</v>
      </c>
      <c r="D14" s="10"/>
    </row>
    <row r="15" spans="2:7">
      <c r="B15" s="133" t="s">
        <v>109</v>
      </c>
      <c r="C15" s="68">
        <v>25.56</v>
      </c>
      <c r="D15" s="10"/>
    </row>
    <row r="16" spans="2:7">
      <c r="B16" s="133" t="s">
        <v>110</v>
      </c>
      <c r="C16" s="68" t="s">
        <v>111</v>
      </c>
      <c r="D16" s="10"/>
    </row>
    <row r="17" spans="1:7">
      <c r="B17" s="134" t="s">
        <v>112</v>
      </c>
      <c r="C17" s="193">
        <v>45444</v>
      </c>
      <c r="D17" s="10"/>
    </row>
    <row r="18" spans="1:7" ht="15.75" thickBot="1">
      <c r="B18" s="135" t="s">
        <v>113</v>
      </c>
      <c r="C18" s="194">
        <v>45809</v>
      </c>
      <c r="D18" s="11"/>
    </row>
    <row r="19" spans="1:7" ht="15.75" thickBot="1"/>
    <row r="20" spans="1:7" ht="19.5" thickBot="1">
      <c r="B20" s="414" t="s">
        <v>114</v>
      </c>
      <c r="C20" s="416"/>
      <c r="D20" s="416"/>
      <c r="E20" s="417"/>
      <c r="F20" s="18"/>
    </row>
    <row r="21" spans="1:7">
      <c r="B21" s="136"/>
      <c r="C21" s="182" t="str">
        <f>'Additional Info &amp; Definitions'!$D$16</f>
        <v>Fiscal Year 2025</v>
      </c>
      <c r="D21" s="183" t="str">
        <f>'Additional Info &amp; Definitions'!$E$16</f>
        <v>Fiscal Year 2026</v>
      </c>
      <c r="E21" s="184" t="str">
        <f>'Additional Info &amp; Definitions'!$F$16</f>
        <v>Fiscal Year 2027</v>
      </c>
      <c r="F21" s="18"/>
    </row>
    <row r="22" spans="1:7">
      <c r="B22" s="137" t="s">
        <v>115</v>
      </c>
      <c r="C22" s="59">
        <f>'Annual Grant Operating Budget'!D13+'Annual Grant Operating Budget'!D21</f>
        <v>6312.768</v>
      </c>
      <c r="D22" s="13">
        <f>'Annual Grant Operating Budget'!E13+'Annual Grant Operating Budget'!E21</f>
        <v>0</v>
      </c>
      <c r="E22" s="60">
        <f>'Annual Grant Operating Budget'!F13+'Annual Grant Operating Budget'!F21</f>
        <v>0</v>
      </c>
      <c r="F22" s="18"/>
    </row>
    <row r="23" spans="1:7">
      <c r="B23" s="137" t="s">
        <v>116</v>
      </c>
      <c r="C23" s="59">
        <f>'Annual Grant Operating Budget'!D14+'Annual Grant Operating Budget'!D22</f>
        <v>0</v>
      </c>
      <c r="D23" s="13">
        <f>'Annual Grant Operating Budget'!E14+'Annual Grant Operating Budget'!E22</f>
        <v>0</v>
      </c>
      <c r="E23" s="60">
        <f>'Annual Grant Operating Budget'!F14+'Annual Grant Operating Budget'!F22</f>
        <v>0</v>
      </c>
      <c r="F23" s="18"/>
    </row>
    <row r="24" spans="1:7">
      <c r="B24" s="137" t="s">
        <v>117</v>
      </c>
      <c r="C24" s="59">
        <f>'Annual Grant Operating Budget'!D15+'Annual Grant Operating Budget'!D23</f>
        <v>3060</v>
      </c>
      <c r="D24" s="13">
        <f>'Annual Grant Operating Budget'!E15+'Annual Grant Operating Budget'!E23</f>
        <v>0</v>
      </c>
      <c r="E24" s="60">
        <f>'Annual Grant Operating Budget'!F15+'Annual Grant Operating Budget'!F23</f>
        <v>0</v>
      </c>
      <c r="F24" s="18"/>
    </row>
    <row r="25" spans="1:7" ht="30">
      <c r="B25" s="137" t="s">
        <v>118</v>
      </c>
      <c r="C25" s="59">
        <f>'Annual Grant Operating Budget'!D16+'Annual Grant Operating Budget'!D24+'Annual Grant Operating Budget'!D29</f>
        <v>0</v>
      </c>
      <c r="D25" s="13">
        <f>'Annual Grant Operating Budget'!E16+'Annual Grant Operating Budget'!E24+'Annual Grant Operating Budget'!E29</f>
        <v>0</v>
      </c>
      <c r="E25" s="60">
        <f>'Annual Grant Operating Budget'!F16+'Annual Grant Operating Budget'!F24+'Annual Grant Operating Budget'!F29</f>
        <v>0</v>
      </c>
      <c r="F25" s="18"/>
    </row>
    <row r="26" spans="1:7">
      <c r="B26" s="137" t="s">
        <v>119</v>
      </c>
      <c r="C26" s="59">
        <f>'Annual Grant Operating Budget'!D50</f>
        <v>75300</v>
      </c>
      <c r="D26" s="13">
        <f>'Annual Grant Operating Budget'!E50</f>
        <v>0</v>
      </c>
      <c r="E26" s="60">
        <f>'Annual Grant Operating Budget'!F50</f>
        <v>0</v>
      </c>
      <c r="F26" s="18"/>
    </row>
    <row r="27" spans="1:7">
      <c r="B27" s="137" t="s">
        <v>120</v>
      </c>
      <c r="C27" s="59">
        <f>'Annual Grant Operating Budget'!D60</f>
        <v>0</v>
      </c>
      <c r="D27" s="13">
        <f>'Annual Grant Operating Budget'!E60</f>
        <v>0</v>
      </c>
      <c r="E27" s="60">
        <f>'Annual Grant Operating Budget'!F60</f>
        <v>0</v>
      </c>
      <c r="F27" s="18"/>
    </row>
    <row r="28" spans="1:7">
      <c r="B28" s="138" t="s">
        <v>121</v>
      </c>
      <c r="C28" s="59">
        <f>'Annual Grant Operating Budget'!D72</f>
        <v>0</v>
      </c>
      <c r="D28" s="13">
        <f>'Annual Grant Operating Budget'!E72</f>
        <v>0</v>
      </c>
      <c r="E28" s="60">
        <f>'Annual Grant Operating Budget'!F72</f>
        <v>0</v>
      </c>
      <c r="F28" s="18"/>
    </row>
    <row r="29" spans="1:7" ht="15.75" thickBot="1">
      <c r="B29" s="173" t="s">
        <v>122</v>
      </c>
      <c r="C29" s="56">
        <f>'Annual Grant Operating Budget'!D82</f>
        <v>0</v>
      </c>
      <c r="D29" s="57">
        <f>'Annual Grant Operating Budget'!E82</f>
        <v>0</v>
      </c>
      <c r="E29" s="58">
        <f>'Annual Grant Operating Budget'!F82</f>
        <v>0</v>
      </c>
      <c r="F29" s="18"/>
    </row>
    <row r="30" spans="1:7" ht="20.25" thickTop="1" thickBot="1">
      <c r="A30" s="18"/>
      <c r="B30" s="139" t="s">
        <v>99</v>
      </c>
      <c r="C30" s="174">
        <f>'Annual Grant Operating Budget'!D91</f>
        <v>84700</v>
      </c>
      <c r="D30" s="174">
        <f>'Annual Grant Operating Budget'!E91</f>
        <v>0</v>
      </c>
      <c r="E30" s="175">
        <f>'Annual Grant Operating Budget'!F91</f>
        <v>0</v>
      </c>
      <c r="F30" s="88" t="str">
        <f>'Annual Grant Operating Budget'!H91</f>
        <v xml:space="preserve"> </v>
      </c>
      <c r="G30" s="47" t="str">
        <f>IF(F30="OVER BUDGET","One or more fiscal years is over our $100,000 limit. Please reduce your budget to below $100,000 before submitting.", " ")</f>
        <v xml:space="preserve"> </v>
      </c>
    </row>
    <row r="31" spans="1:7" ht="15.75" thickBot="1"/>
    <row r="32" spans="1:7" ht="18.75">
      <c r="B32" s="414" t="s">
        <v>123</v>
      </c>
      <c r="C32" s="419"/>
      <c r="D32" s="419"/>
      <c r="E32" s="415"/>
    </row>
    <row r="33" spans="2:5">
      <c r="B33" s="140" t="s">
        <v>124</v>
      </c>
      <c r="C33" s="12" t="str">
        <f>'Additional Info &amp; Definitions'!$D$16</f>
        <v>Fiscal Year 2025</v>
      </c>
      <c r="D33" s="12" t="str">
        <f>'Additional Info &amp; Definitions'!$E$16</f>
        <v>Fiscal Year 2026</v>
      </c>
      <c r="E33" s="29" t="str">
        <f>'Additional Info &amp; Definitions'!$F$16</f>
        <v>Fiscal Year 2027</v>
      </c>
    </row>
    <row r="34" spans="2:5">
      <c r="B34" s="141" t="s">
        <v>125</v>
      </c>
      <c r="C34" s="69">
        <v>1050000</v>
      </c>
      <c r="D34" s="69"/>
      <c r="E34" s="70"/>
    </row>
    <row r="35" spans="2:5">
      <c r="B35" s="141" t="s">
        <v>126</v>
      </c>
      <c r="C35" s="69">
        <v>340000</v>
      </c>
      <c r="D35" s="69"/>
      <c r="E35" s="70"/>
    </row>
    <row r="36" spans="2:5">
      <c r="B36" s="141" t="s">
        <v>127</v>
      </c>
      <c r="C36" s="69">
        <v>285000</v>
      </c>
      <c r="D36" s="69"/>
      <c r="E36" s="70"/>
    </row>
    <row r="37" spans="2:5">
      <c r="B37" s="141" t="s">
        <v>128</v>
      </c>
      <c r="C37" s="69">
        <v>180000</v>
      </c>
      <c r="D37" s="69"/>
      <c r="E37" s="70"/>
    </row>
    <row r="38" spans="2:5" ht="15.75" thickBot="1">
      <c r="B38" s="141"/>
      <c r="C38" s="69"/>
      <c r="D38" s="69"/>
      <c r="E38" s="70"/>
    </row>
    <row r="39" spans="2:5" ht="19.5" thickBot="1">
      <c r="B39" s="139" t="s">
        <v>129</v>
      </c>
      <c r="C39" s="51">
        <f>SUM(C34:C38)</f>
        <v>1855000</v>
      </c>
      <c r="D39" s="51">
        <f t="shared" ref="D39:E39" si="0">SUM(D34:D38)</f>
        <v>0</v>
      </c>
      <c r="E39" s="52">
        <f t="shared" si="0"/>
        <v>0</v>
      </c>
    </row>
    <row r="40" spans="2:5" ht="15.75" thickBot="1">
      <c r="B40" s="132"/>
      <c r="C40" s="72"/>
      <c r="D40" s="72"/>
      <c r="E40" s="73"/>
    </row>
    <row r="41" spans="2:5" ht="19.5" thickBot="1">
      <c r="B41" s="139" t="s">
        <v>130</v>
      </c>
      <c r="C41" s="51">
        <f>C30+C39</f>
        <v>1939700</v>
      </c>
      <c r="D41" s="51">
        <f t="shared" ref="D41:E41" si="1">D30+D39</f>
        <v>0</v>
      </c>
      <c r="E41" s="51">
        <f t="shared" si="1"/>
        <v>0</v>
      </c>
    </row>
    <row r="42" spans="2:5" ht="15.75" thickBot="1">
      <c r="B42" s="132"/>
      <c r="C42" s="72"/>
      <c r="D42" s="72"/>
      <c r="E42" s="73"/>
    </row>
    <row r="43" spans="2:5" ht="19.5" thickBot="1">
      <c r="B43" s="139" t="s">
        <v>131</v>
      </c>
      <c r="C43" s="82">
        <f>C30/C41</f>
        <v>4.366654637315049E-2</v>
      </c>
      <c r="D43" s="82" t="e">
        <f t="shared" ref="D43:E43" si="2">D30/D41</f>
        <v>#DIV/0!</v>
      </c>
      <c r="E43" s="82" t="e">
        <f t="shared" si="2"/>
        <v>#DIV/0!</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4:E38" name="Additional Funding Sources Summary"/>
  </protectedRanges>
  <mergeCells count="5">
    <mergeCell ref="B11:C11"/>
    <mergeCell ref="B20:E20"/>
    <mergeCell ref="B2:G2"/>
    <mergeCell ref="B4:G9"/>
    <mergeCell ref="B32:E32"/>
  </mergeCells>
  <conditionalFormatting sqref="F30">
    <cfRule type="containsText" dxfId="0" priority="1" operator="containsText" text="OVER BUDGET">
      <formula>NOT(ISERROR(SEARCH("OVER BUDGET",F30)))</formula>
    </cfRule>
  </conditionalFormatting>
  <dataValidations disablePrompts="1"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H29"/>
  <sheetViews>
    <sheetView topLeftCell="A21" workbookViewId="0">
      <selection activeCell="L13" sqref="L13"/>
    </sheetView>
  </sheetViews>
  <sheetFormatPr defaultColWidth="9" defaultRowHeight="15"/>
  <cols>
    <col min="1" max="1" width="2.875" style="8" customWidth="1"/>
    <col min="2" max="2" width="3.125" style="8" customWidth="1"/>
    <col min="3" max="3" width="30.625" style="8" customWidth="1"/>
    <col min="4" max="6" width="13" style="8" bestFit="1" customWidth="1"/>
    <col min="7" max="7" width="30.625" style="8" customWidth="1"/>
    <col min="8" max="8" width="39.625" style="8" customWidth="1"/>
    <col min="9" max="16384" width="9" style="8"/>
  </cols>
  <sheetData>
    <row r="2" spans="2:8">
      <c r="B2" s="322"/>
      <c r="C2" s="322"/>
      <c r="D2" s="322"/>
      <c r="E2" s="322"/>
    </row>
    <row r="3" spans="2:8">
      <c r="B3" s="322"/>
      <c r="C3" s="322"/>
      <c r="D3" s="322"/>
      <c r="E3" s="322"/>
    </row>
    <row r="4" spans="2:8">
      <c r="B4" s="322"/>
      <c r="C4" s="322"/>
      <c r="D4" s="322"/>
      <c r="E4" s="322"/>
    </row>
    <row r="5" spans="2:8">
      <c r="B5" s="322"/>
      <c r="C5" s="322"/>
      <c r="D5" s="322"/>
      <c r="E5" s="322"/>
    </row>
    <row r="6" spans="2:8">
      <c r="B6" s="322"/>
      <c r="C6" s="322"/>
      <c r="D6" s="322"/>
      <c r="E6" s="322"/>
    </row>
    <row r="7" spans="2:8" ht="15.75" thickBot="1"/>
    <row r="8" spans="2:8" ht="27" thickBot="1">
      <c r="B8" s="323" t="s">
        <v>132</v>
      </c>
      <c r="C8" s="324"/>
      <c r="D8" s="324"/>
      <c r="E8" s="324"/>
      <c r="F8" s="324"/>
      <c r="G8" s="324"/>
      <c r="H8" s="325"/>
    </row>
    <row r="9" spans="2:8" ht="15.75" thickBot="1">
      <c r="B9" s="432"/>
      <c r="C9" s="433"/>
      <c r="D9" s="433"/>
      <c r="E9" s="433"/>
      <c r="F9" s="433"/>
      <c r="G9" s="433"/>
      <c r="H9" s="434"/>
    </row>
    <row r="10" spans="2:8" ht="18.75">
      <c r="B10" s="421" t="s">
        <v>133</v>
      </c>
      <c r="C10" s="422"/>
      <c r="D10" s="422"/>
      <c r="E10" s="422"/>
      <c r="F10" s="422"/>
      <c r="G10" s="422"/>
      <c r="H10" s="423"/>
    </row>
    <row r="11" spans="2:8" s="48" customFormat="1" ht="60" customHeight="1">
      <c r="B11" s="424" t="s">
        <v>134</v>
      </c>
      <c r="C11" s="425"/>
      <c r="D11" s="425"/>
      <c r="E11" s="425"/>
      <c r="F11" s="425"/>
      <c r="G11" s="425"/>
      <c r="H11" s="426"/>
    </row>
    <row r="12" spans="2:8" s="48" customFormat="1" ht="60" customHeight="1">
      <c r="B12" s="424" t="s">
        <v>135</v>
      </c>
      <c r="C12" s="425"/>
      <c r="D12" s="425"/>
      <c r="E12" s="425"/>
      <c r="F12" s="425"/>
      <c r="G12" s="425"/>
      <c r="H12" s="426"/>
    </row>
    <row r="13" spans="2:8" s="48" customFormat="1" ht="75" customHeight="1">
      <c r="B13" s="427" t="s">
        <v>136</v>
      </c>
      <c r="C13" s="425"/>
      <c r="D13" s="425"/>
      <c r="E13" s="425"/>
      <c r="F13" s="425"/>
      <c r="G13" s="425"/>
      <c r="H13" s="426"/>
    </row>
    <row r="14" spans="2:8" s="48" customFormat="1" ht="45" customHeight="1">
      <c r="B14" s="428" t="s">
        <v>137</v>
      </c>
      <c r="C14" s="429"/>
      <c r="D14" s="429"/>
      <c r="E14" s="429"/>
      <c r="F14" s="429"/>
      <c r="G14" s="429"/>
      <c r="H14" s="430"/>
    </row>
    <row r="15" spans="2:8" s="48" customFormat="1" ht="112.5" customHeight="1">
      <c r="B15" s="431" t="s">
        <v>138</v>
      </c>
      <c r="C15" s="429"/>
      <c r="D15" s="429"/>
      <c r="E15" s="429"/>
      <c r="F15" s="429"/>
      <c r="G15" s="429"/>
      <c r="H15" s="430"/>
    </row>
    <row r="16" spans="2:8">
      <c r="B16" s="187"/>
      <c r="C16" s="188"/>
      <c r="D16" s="107" t="s">
        <v>139</v>
      </c>
      <c r="E16" s="107" t="s">
        <v>140</v>
      </c>
      <c r="F16" s="107" t="s">
        <v>141</v>
      </c>
      <c r="G16" s="316"/>
      <c r="H16" s="189"/>
    </row>
    <row r="17" spans="2:8">
      <c r="B17" s="187"/>
      <c r="C17" s="186" t="s">
        <v>70</v>
      </c>
      <c r="D17" s="108">
        <v>0.32</v>
      </c>
      <c r="E17" s="108">
        <v>0.32</v>
      </c>
      <c r="F17" s="108">
        <v>0.32</v>
      </c>
      <c r="G17" s="188"/>
      <c r="H17" s="93"/>
    </row>
    <row r="18" spans="2:8">
      <c r="B18" s="187"/>
      <c r="C18" s="186" t="s">
        <v>71</v>
      </c>
      <c r="D18" s="108">
        <v>0.17</v>
      </c>
      <c r="E18" s="108">
        <v>0.17</v>
      </c>
      <c r="F18" s="108">
        <v>0.17</v>
      </c>
      <c r="G18" s="188"/>
      <c r="H18" s="93"/>
    </row>
    <row r="19" spans="2:8">
      <c r="B19" s="187"/>
      <c r="C19" s="186" t="s">
        <v>72</v>
      </c>
      <c r="D19" s="108">
        <v>0.02</v>
      </c>
      <c r="E19" s="108">
        <v>0.02</v>
      </c>
      <c r="F19" s="108">
        <v>0.02</v>
      </c>
      <c r="G19" s="188"/>
      <c r="H19" s="93"/>
    </row>
    <row r="20" spans="2:8">
      <c r="B20" s="207"/>
      <c r="C20" s="186" t="s">
        <v>73</v>
      </c>
      <c r="D20" s="317">
        <v>0.13</v>
      </c>
      <c r="E20" s="317">
        <v>0.13</v>
      </c>
      <c r="F20" s="317">
        <v>0.13</v>
      </c>
      <c r="G20" s="208"/>
      <c r="H20" s="318"/>
    </row>
    <row r="21" spans="2:8" s="48" customFormat="1" ht="262.5" customHeight="1">
      <c r="B21" s="435" t="s">
        <v>142</v>
      </c>
      <c r="C21" s="429"/>
      <c r="D21" s="429"/>
      <c r="E21" s="429"/>
      <c r="F21" s="429"/>
      <c r="G21" s="429"/>
      <c r="H21" s="430"/>
    </row>
    <row r="22" spans="2:8">
      <c r="B22" s="99"/>
      <c r="C22" s="100"/>
      <c r="D22" s="109" t="str">
        <f>D16</f>
        <v>Fiscal Year 2025</v>
      </c>
      <c r="E22" s="109" t="str">
        <f>E16</f>
        <v>Fiscal Year 2026</v>
      </c>
      <c r="F22" s="109" t="str">
        <f>F16</f>
        <v>Fiscal Year 2027</v>
      </c>
      <c r="G22" s="100"/>
      <c r="H22" s="101"/>
    </row>
    <row r="23" spans="2:8">
      <c r="B23" s="207"/>
      <c r="C23" s="100" t="s">
        <v>143</v>
      </c>
      <c r="D23" s="319">
        <v>7428</v>
      </c>
      <c r="E23" s="319">
        <v>7577</v>
      </c>
      <c r="F23" s="319">
        <v>7728</v>
      </c>
      <c r="G23" s="208"/>
      <c r="H23" s="318"/>
    </row>
    <row r="24" spans="2:8" ht="15.75" thickBot="1">
      <c r="B24" s="320"/>
      <c r="C24" s="209"/>
      <c r="D24" s="209"/>
      <c r="E24" s="209"/>
      <c r="F24" s="209"/>
      <c r="G24" s="209"/>
      <c r="H24" s="321"/>
    </row>
    <row r="25" spans="2:8" ht="15.75" thickBot="1">
      <c r="B25" s="432"/>
      <c r="C25" s="433"/>
      <c r="D25" s="433"/>
      <c r="E25" s="433"/>
      <c r="F25" s="433"/>
      <c r="G25" s="433"/>
      <c r="H25" s="434"/>
    </row>
    <row r="26" spans="2:8" ht="18.75">
      <c r="B26" s="421" t="s">
        <v>144</v>
      </c>
      <c r="C26" s="422"/>
      <c r="D26" s="422"/>
      <c r="E26" s="422"/>
      <c r="F26" s="422"/>
      <c r="G26" s="422"/>
      <c r="H26" s="423"/>
    </row>
    <row r="27" spans="2:8" ht="50.1" customHeight="1">
      <c r="B27" s="424" t="s">
        <v>145</v>
      </c>
      <c r="C27" s="425"/>
      <c r="D27" s="425"/>
      <c r="E27" s="425"/>
      <c r="F27" s="425"/>
      <c r="G27" s="425"/>
      <c r="H27" s="426"/>
    </row>
    <row r="28" spans="2:8" ht="75" customHeight="1">
      <c r="B28" s="436" t="s">
        <v>146</v>
      </c>
      <c r="C28" s="437"/>
      <c r="D28" s="437"/>
      <c r="E28" s="437"/>
      <c r="F28" s="437"/>
      <c r="G28" s="437"/>
      <c r="H28" s="438"/>
    </row>
    <row r="29" spans="2:8" ht="60" customHeight="1" thickBot="1">
      <c r="B29" s="420" t="s">
        <v>147</v>
      </c>
      <c r="C29" s="377"/>
      <c r="D29" s="377"/>
      <c r="E29" s="377"/>
      <c r="F29" s="377"/>
      <c r="G29" s="377"/>
      <c r="H29" s="378"/>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8:H28"/>
    <mergeCell ref="B27:H2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DAF19-CB7E-4D26-B3E9-2B72120621F6}"/>
</file>

<file path=customXml/itemProps2.xml><?xml version="1.0" encoding="utf-8"?>
<ds:datastoreItem xmlns:ds="http://schemas.openxmlformats.org/officeDocument/2006/customXml" ds:itemID="{025C29B7-08D3-4C86-AB79-EB764BA07875}"/>
</file>

<file path=customXml/itemProps3.xml><?xml version="1.0" encoding="utf-8"?>
<ds:datastoreItem xmlns:ds="http://schemas.openxmlformats.org/officeDocument/2006/customXml" ds:itemID="{BDFE009B-40B2-436D-BFC5-D70B220E81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2024-09-05T18:43:04Z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