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31"/>
  <workbookPr/>
  <mc:AlternateContent xmlns:mc="http://schemas.openxmlformats.org/markup-compatibility/2006">
    <mc:Choice Requires="x15">
      <x15ac:absPath xmlns:x15ac="http://schemas.microsoft.com/office/spreadsheetml/2010/11/ac" url="/Users/audrieford/Downloads/"/>
    </mc:Choice>
  </mc:AlternateContent>
  <xr:revisionPtr revIDLastSave="0" documentId="8_{34371885-4E9F-4D6C-BEE4-EEE5EB5DD9D0}" xr6:coauthVersionLast="47" xr6:coauthVersionMax="47" xr10:uidLastSave="{00000000-0000-0000-0000-000000000000}"/>
  <bookViews>
    <workbookView xWindow="3840" yWindow="500" windowWidth="28800" windowHeight="18000" firstSheet="4" activeTab="4" xr2:uid="{00000000-000D-0000-FFFF-FFFF00000000}"/>
  </bookViews>
  <sheets>
    <sheet name="Instructions &amp; Guidelines" sheetId="2" r:id="rId1"/>
    <sheet name="Mini Grant Personnel Summary" sheetId="4" r:id="rId2"/>
    <sheet name="Mini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B2" i="1" l="1"/>
  <c r="B2" i="3"/>
  <c r="D61" i="1"/>
  <c r="D56" i="1"/>
  <c r="B2" i="4"/>
  <c r="D11" i="4"/>
  <c r="G13" i="4"/>
  <c r="H13" i="4" s="1"/>
  <c r="G14" i="4"/>
  <c r="H14" i="4" s="1"/>
  <c r="G15" i="4"/>
  <c r="H15" i="4" s="1"/>
  <c r="G16" i="4"/>
  <c r="H16" i="4" s="1"/>
  <c r="G17" i="4"/>
  <c r="H17" i="4" s="1"/>
  <c r="F19" i="4"/>
  <c r="H19" i="4" l="1"/>
  <c r="G19" i="4"/>
  <c r="D12" i="1" l="1"/>
  <c r="D17" i="1"/>
  <c r="D23" i="1"/>
  <c r="D39" i="1"/>
  <c r="D43" i="1"/>
  <c r="D51" i="1"/>
  <c r="D67" i="1"/>
  <c r="D70" i="1"/>
  <c r="C24" i="3" l="1"/>
  <c r="C35" i="3"/>
  <c r="C29" i="3" l="1"/>
  <c r="C21" i="3"/>
  <c r="C23" i="3"/>
  <c r="D13" i="1" l="1"/>
  <c r="D14" i="1" s="1"/>
  <c r="D18" i="1" l="1"/>
  <c r="C22" i="3" l="1"/>
  <c r="D19" i="1"/>
  <c r="D57" i="1" l="1"/>
  <c r="D62" i="1" l="1"/>
  <c r="D68" i="1" s="1"/>
  <c r="D71" i="1" s="1"/>
  <c r="C25" i="3" l="1"/>
  <c r="F71" i="1"/>
  <c r="C26" i="3"/>
  <c r="C37" i="3" s="1"/>
  <c r="C39" i="3" s="1"/>
  <c r="G71" i="1" l="1"/>
  <c r="D26" i="3"/>
  <c r="E26" i="3" s="1"/>
</calcChain>
</file>

<file path=xl/sharedStrings.xml><?xml version="1.0" encoding="utf-8"?>
<sst xmlns="http://schemas.openxmlformats.org/spreadsheetml/2006/main" count="151" uniqueCount="108">
  <si>
    <t>To download this template, click File &gt; Save As &gt; Download a Copy. 
If you upload this template to Google Sheets to work on it collaboratively, you will need to pull that information into a fresh copy of this template that has not been uploaded to Google Sheets as uploading this template to Google Sheet breaks it.</t>
  </si>
  <si>
    <t>Campus Sustainability Fund - Mini Grant Funding Request - Instructions &amp; Guidelines</t>
  </si>
  <si>
    <r>
      <rPr>
        <b/>
        <u/>
        <sz val="11"/>
        <color theme="1"/>
        <rFont val="Calibri"/>
        <family val="2"/>
        <scheme val="major"/>
      </rPr>
      <t>Instructions:</t>
    </r>
    <r>
      <rPr>
        <sz val="11"/>
        <color theme="1"/>
        <rFont val="Calibri"/>
        <family val="2"/>
        <scheme val="major"/>
      </rPr>
      <t xml:space="preserve"> This budget template should be filled out as part of any </t>
    </r>
    <r>
      <rPr>
        <b/>
        <sz val="11"/>
        <color theme="1"/>
        <rFont val="Calibri"/>
        <family val="2"/>
        <scheme val="major"/>
      </rPr>
      <t xml:space="preserve">Mini Grant </t>
    </r>
    <r>
      <rPr>
        <sz val="11"/>
        <color theme="1"/>
        <rFont val="Calibri"/>
        <family val="2"/>
        <scheme val="major"/>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theme="1"/>
        <rFont val="Calibri"/>
        <family val="2"/>
        <scheme val="major"/>
      </rPr>
      <t>Fall 2022 or Spring 2023 Mini Grant</t>
    </r>
    <r>
      <rPr>
        <sz val="11"/>
        <color theme="1"/>
        <rFont val="Calibri"/>
        <family val="2"/>
        <scheme val="major"/>
      </rPr>
      <t xml:space="preserve"> funding cycles. 
This budget template is broken into three parts, each requiring applicants to input information before this budget template may be submitted as part of their application. Please read the instructions and guidelines on each individual sheet carefully. </t>
    </r>
    <r>
      <rPr>
        <b/>
        <sz val="11"/>
        <color theme="1"/>
        <rFont val="Calibri"/>
        <family val="2"/>
        <scheme val="major"/>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theme="1"/>
        <rFont val="Calibri"/>
        <family val="2"/>
        <scheme val="major"/>
      </rPr>
      <t xml:space="preserve">Note that applicants will </t>
    </r>
    <r>
      <rPr>
        <b/>
        <u/>
        <sz val="11"/>
        <color theme="1"/>
        <rFont val="Calibri"/>
        <family val="2"/>
        <scheme val="major"/>
      </rPr>
      <t>not</t>
    </r>
    <r>
      <rPr>
        <sz val="11"/>
        <color theme="1"/>
        <rFont val="Calibri"/>
        <family val="2"/>
        <scheme val="major"/>
      </rPr>
      <t xml:space="preserve"> be able to edit any cells beyond those that are sky blue. 
Improperly completing this template may result in your application being deemed "incomplete" and ineligible for review. 
</t>
    </r>
    <r>
      <rPr>
        <b/>
        <sz val="11"/>
        <color theme="1"/>
        <rFont val="Calibri"/>
        <family val="2"/>
        <scheme val="major"/>
      </rPr>
      <t xml:space="preserve">Please save and submit this file with the following naming format: </t>
    </r>
    <r>
      <rPr>
        <b/>
        <sz val="11"/>
        <color rgb="FFFF0000"/>
        <rFont val="Calibri"/>
        <family val="2"/>
        <scheme val="major"/>
      </rPr>
      <t>Project Name_2022-2023 Mini Grant Application</t>
    </r>
    <r>
      <rPr>
        <b/>
        <sz val="11"/>
        <color theme="1"/>
        <rFont val="Calibri"/>
        <family val="2"/>
        <scheme val="major"/>
      </rPr>
      <t xml:space="preserve">.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</si>
  <si>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r>
      <rPr>
        <b/>
        <u/>
        <sz val="11"/>
        <color theme="1"/>
        <rFont val="Calibri"/>
        <family val="2"/>
        <scheme val="minor"/>
      </rPr>
      <t>Instructions</t>
    </r>
    <r>
      <rPr>
        <sz val="11"/>
        <color theme="1"/>
        <rFont val="Calibri"/>
        <family val="2"/>
        <scheme val="minor"/>
      </rPr>
      <t xml:space="preserve">: This sheet serves to summarize all personnel expenditures associated with your project. Because full benefit and ancillary employees, as well as graduate assistants, represent such a large budgetary encumbrance, the CSF will not fund these types of employees through Mini Grants. These employees, however, can be funded through Annual Grants. As a result, only student employees may be funded here. </t>
    </r>
    <r>
      <rPr>
        <b/>
        <sz val="11"/>
        <color theme="1"/>
        <rFont val="Calibri"/>
        <family val="2"/>
        <scheme val="minor"/>
      </rPr>
      <t>Additional information and definitions, including minimum wage increases and more can be found in the Additional Info &amp; Definitions sheet.</t>
    </r>
  </si>
  <si>
    <t xml:space="preserve">If you have no personnel to include as part of your project, please continue to the Mini Grant Operating Budget sheet. </t>
  </si>
  <si>
    <t xml:space="preserve">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</si>
  <si>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</si>
  <si>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Student Employees</t>
  </si>
  <si>
    <t>Employee Number</t>
  </si>
  <si>
    <t>Employee Working Title</t>
  </si>
  <si>
    <t>Funding Request Amount(s)</t>
  </si>
  <si>
    <t>Notes</t>
  </si>
  <si>
    <t>Hourly Rate</t>
  </si>
  <si>
    <t>Hours Per Week</t>
  </si>
  <si>
    <t>Number of Weeks</t>
  </si>
  <si>
    <t>Total Wages</t>
  </si>
  <si>
    <t>Total ERE</t>
  </si>
  <si>
    <t>Student Employee #1</t>
  </si>
  <si>
    <t>Student Employee #2</t>
  </si>
  <si>
    <t>Student Employee #3</t>
  </si>
  <si>
    <t>Student Employee #4</t>
  </si>
  <si>
    <t>Student Employee #5</t>
  </si>
  <si>
    <t xml:space="preserve">Total Personnel/ERE     </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</si>
  <si>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fiscal years and administrative service charge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</si>
  <si>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</si>
  <si>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r>
      <t xml:space="preserve">As a reminder, all funding for Mini Grants is attached to the University of Arizona's fiscal year schedule with approved funding dispersed within two weeks of project approval and </t>
    </r>
    <r>
      <rPr>
        <b/>
        <sz val="11"/>
        <color theme="1"/>
        <rFont val="Calibri"/>
        <family val="2"/>
        <scheme val="minor"/>
      </rPr>
      <t>must be spent by June 30, 2023</t>
    </r>
    <r>
      <rPr>
        <sz val="11"/>
        <color theme="1"/>
        <rFont val="Calibri"/>
        <family val="2"/>
        <scheme val="minor"/>
      </rPr>
      <t>. Spending not used within the approved fiscal year must be returned to the Campus Sustainability Fund and spending outside of the approved time period will require repayment to the CSF.</t>
    </r>
  </si>
  <si>
    <t xml:space="preserve">Note that both administrative service charge and the total mini grant funding request are rounded up to the nearest $10 and $100, respectively, to keep figures cleaner.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</si>
  <si>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</si>
  <si>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</si>
  <si>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</si>
  <si>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</si>
  <si>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</si>
  <si>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</si>
  <si>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Student Employees Wages</t>
  </si>
  <si>
    <t xml:space="preserve">Total Personnel Wages     </t>
  </si>
  <si>
    <t>Employee Related Expenses (ERE)</t>
  </si>
  <si>
    <t xml:space="preserve">Student Employees ERE </t>
  </si>
  <si>
    <t xml:space="preserve">Total Employee Related Expenses     </t>
  </si>
  <si>
    <t>Supplies &amp; Related Operations</t>
  </si>
  <si>
    <t>Category (Object Codes 3000-5935)</t>
  </si>
  <si>
    <t>Supplies/Operations Expenses</t>
  </si>
  <si>
    <t>Bamboo Regular Maxi Pads - Public Goods</t>
  </si>
  <si>
    <t>12 count packages at $3.95 each, order 50</t>
  </si>
  <si>
    <t>Bamboo Super Maxi Pads - Public Goods</t>
  </si>
  <si>
    <t>12 count packages at $4.50 each, order 65 (super pads are used more)</t>
  </si>
  <si>
    <t>Bamboo Panty Liners - Public Goods</t>
  </si>
  <si>
    <t>25 count packages at $3.95 each, order 50</t>
  </si>
  <si>
    <t>Regular Organic Tampons - Public Goods</t>
  </si>
  <si>
    <t>18 count packages at $2,95, order 50</t>
  </si>
  <si>
    <t>Super Organic Tampons - Public Goods</t>
  </si>
  <si>
    <t>18 count packages at $7.50, order 65 (super tampons are used more)</t>
  </si>
  <si>
    <t>Regular Size Reusable Pads - Rael</t>
  </si>
  <si>
    <t>3 count packages at $36.99 each, order 15</t>
  </si>
  <si>
    <t>Large Size Reusable Pads - Rael</t>
  </si>
  <si>
    <t>3 count packages at $37.99 each, order 20 (large sizes more common)</t>
  </si>
  <si>
    <t>Period Kit w/ Size 01 Cup - Flex</t>
  </si>
  <si>
    <t>Comes with 1 disc and 1 cup, and wipes and cleanser. $84.99 each, order 10</t>
  </si>
  <si>
    <t>Period Kit w/Size 02 Cup - Flex</t>
  </si>
  <si>
    <t>Food for educational events + Open House</t>
  </si>
  <si>
    <t>A sheet cake for the open house, food for educational + outreach programs</t>
  </si>
  <si>
    <t xml:space="preserve">Total Supplies &amp; Related Operations     </t>
  </si>
  <si>
    <t>Travel</t>
  </si>
  <si>
    <t>Category (Object Codes 7000-7980)</t>
  </si>
  <si>
    <t>Air Travel</t>
  </si>
  <si>
    <t>Ground Travel</t>
  </si>
  <si>
    <t>Hotels</t>
  </si>
  <si>
    <t>Other Travel</t>
  </si>
  <si>
    <t xml:space="preserve">Total Travel     </t>
  </si>
  <si>
    <t>Subtotal Mini Grant Funding Request</t>
  </si>
  <si>
    <t>Funding Request Amount</t>
  </si>
  <si>
    <t xml:space="preserve">Subtotal All Expenses     </t>
  </si>
  <si>
    <t>Administrative Service Charge</t>
  </si>
  <si>
    <t>Administrative Service Charge (2%)</t>
  </si>
  <si>
    <t>Total Mini Grant Funding Request</t>
  </si>
  <si>
    <t xml:space="preserve">Total Mini Grant Funding Request     </t>
  </si>
  <si>
    <t xml:space="preserve">Rounded Mini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</si>
  <si>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"Mini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</si>
  <si>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</si>
  <si>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</si>
  <si>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FORCE's Feminist Pharmacy</t>
  </si>
  <si>
    <t>Department Name (no abbreviations please)</t>
  </si>
  <si>
    <t>Associated Students of the University of Arizona</t>
  </si>
  <si>
    <t>KFS Account Number</t>
  </si>
  <si>
    <t xml:space="preserve">This will be determined if funding is approved. </t>
  </si>
  <si>
    <t>Subaccount Number</t>
  </si>
  <si>
    <t>Project Code</t>
  </si>
  <si>
    <t>Project Start Date</t>
  </si>
  <si>
    <t>Project End Date</t>
  </si>
  <si>
    <t>Project Budget Summary</t>
  </si>
  <si>
    <t>Total Student Employee Wages &amp; ERE</t>
  </si>
  <si>
    <t>Total Supplies &amp; Related Operations</t>
  </si>
  <si>
    <t>Total Travel</t>
  </si>
  <si>
    <t>Total Administrative Service Charge</t>
  </si>
  <si>
    <t>Additional Funding Sources Summary</t>
  </si>
  <si>
    <t>Additional Funding Source(s) &amp; Description(s)</t>
  </si>
  <si>
    <t>ASUA Annual Budget</t>
  </si>
  <si>
    <t xml:space="preserve">Total Additional Funding Sources     </t>
  </si>
  <si>
    <t xml:space="preserve">Total Project Funding Across All Sources     </t>
  </si>
  <si>
    <t xml:space="preserve">Percent of Project Funded by the CSF     </t>
  </si>
  <si>
    <t>Campus Sustainability Fund - Mini Grant Funding Request - Additional Information &amp; Definitions</t>
  </si>
  <si>
    <t xml:space="preserve">   Personnel Summary Information &amp; Definitions:</t>
  </si>
  <si>
    <r>
      <rPr>
        <b/>
        <i/>
        <sz val="11"/>
        <color rgb="FF000000"/>
        <rFont val="Calibri"/>
        <family val="2"/>
      </rPr>
      <t xml:space="preserve">     * Minimum Wage: </t>
    </r>
    <r>
      <rPr>
        <sz val="11"/>
        <color rgb="FF000000"/>
        <rFont val="Calibri"/>
        <family val="2"/>
      </rPr>
      <t xml:space="preserve">Please ensure that all Hourly Rates meet the prevailing minimum wage. Minimum wage for student employees is $13.85 per hour from January 1, 2023 to December 31, 2023. Minimum wage is expected to rise to $14.25 per hour on January 1, 2024 and $15.00 per hour on January 1, 2025. </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</si>
  <si>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</si>
  <si>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t xml:space="preserve">     </t>
    </r>
    <r>
      <rPr>
        <b/>
        <i/>
        <sz val="11"/>
        <color theme="1"/>
        <rFont val="Calibri"/>
        <family val="2"/>
        <scheme val="major"/>
      </rPr>
      <t xml:space="preserve">* Employee Related Expenses (ERE): </t>
    </r>
    <r>
      <rPr>
        <sz val="11"/>
        <color theme="1"/>
        <rFont val="Calibri"/>
        <family val="2"/>
        <scheme val="major"/>
      </rPr>
      <t>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 2023 (</t>
    </r>
    <r>
      <rPr>
        <sz val="11"/>
        <color rgb="FF0070C0"/>
        <rFont val="Calibri"/>
        <family val="2"/>
        <scheme val="major"/>
      </rPr>
      <t>https://www.fso.arizona.edu/news/financial-management/2021/01/07</t>
    </r>
    <r>
      <rPr>
        <sz val="11"/>
        <color theme="1"/>
        <rFont val="Calibri"/>
        <family val="2"/>
        <scheme val="major"/>
      </rPr>
      <t xml:space="preserve">), these rates are as follows and are automatically used in the Mini Grant Personnel Summary Sheet. </t>
    </r>
  </si>
  <si>
    <t>Fiscal Year 2023</t>
  </si>
  <si>
    <t xml:space="preserve">   Operating Budget Information &amp; Definitions:</t>
  </si>
  <si>
    <r>
      <rPr>
        <sz val="11"/>
        <color theme="1"/>
        <rFont val="Calibri"/>
        <family val="2"/>
        <scheme val="major"/>
      </rPr>
      <t xml:space="preserve">     </t>
    </r>
    <r>
      <rPr>
        <b/>
        <i/>
        <sz val="11"/>
        <color theme="1"/>
        <rFont val="Calibri"/>
        <family val="2"/>
        <scheme val="major"/>
      </rPr>
      <t>* Fiscal Year</t>
    </r>
    <r>
      <rPr>
        <sz val="11"/>
        <color theme="1"/>
        <rFont val="Calibri"/>
        <family val="2"/>
        <scheme val="major"/>
      </rPr>
      <t>:</t>
    </r>
    <r>
      <rPr>
        <b/>
        <sz val="11"/>
        <color theme="1"/>
        <rFont val="Calibri"/>
        <family val="2"/>
        <scheme val="major"/>
      </rPr>
      <t xml:space="preserve"> </t>
    </r>
    <r>
      <rPr>
        <sz val="11"/>
        <color theme="1"/>
        <rFont val="Calibri"/>
        <family val="2"/>
        <scheme val="major"/>
      </rPr>
      <t>The University operates on fiscal years which run from July 1 through June 30. For example, fiscal year 2025 (FY 2025) is July 1, 2024 to June 30, 2025. All funding for Mini Grants is attached to the University of Arizona's fiscal year schedule with approved funding dispersed within two weeks of project approval and must be spent by June 30, 2023. Funding not used within the approved fiscal year must be returned to the Campus Sustainability Fund and spending outside of the approved time period will require repayment to the CSF.</t>
    </r>
  </si>
  <si>
    <r>
      <t xml:space="preserve">     </t>
    </r>
    <r>
      <rPr>
        <b/>
        <i/>
        <sz val="11"/>
        <color theme="1"/>
        <rFont val="Calibri"/>
        <family val="2"/>
        <scheme val="minor"/>
      </rPr>
      <t>* Administrative Service Charge</t>
    </r>
    <r>
      <rPr>
        <sz val="11"/>
        <color theme="1"/>
        <rFont val="Calibri"/>
        <family val="2"/>
        <scheme val="minor"/>
      </rPr>
      <t>: The University assesses all financial transactions a 2% administrative service charge or ASC to recover overhead costs incurred by these transactions (</t>
    </r>
    <r>
      <rPr>
        <sz val="11"/>
        <color rgb="FF0070C0"/>
        <rFont val="Calibri"/>
        <family val="2"/>
        <scheme val="minor"/>
      </rPr>
      <t>https://policy.fso.arizona.edu/fsm/600/617</t>
    </r>
    <r>
      <rPr>
        <sz val="11"/>
        <color theme="1"/>
        <rFont val="Calibri"/>
        <family val="2"/>
        <scheme val="minor"/>
      </rPr>
      <t xml:space="preserve">). This is automatically calculated in this template. Applicants do not need to do anything with ASC if funding for their project is approved as ASC is automatically assessed in UAccess and is budgeted for within this document. </t>
    </r>
    <r>
      <rPr>
        <b/>
        <sz val="11"/>
        <color theme="1"/>
        <rFont val="Calibri"/>
        <family val="2"/>
        <scheme val="minor"/>
      </rPr>
      <t xml:space="preserve">The CSF funding limit of $5,000 includes ASC.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</si>
</sst>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dd\-mmm\-yy"/>
    <numFmt numFmtId="165" formatCode="_(&quot;$&quot;* #,##0.00_);_(&quot;$&quot;* \(#,##0.00\);_(&quot;$&quot;* &quot;-&quot;???_);_(@_)"/>
    <numFmt numFmtId="166" formatCode="0.0%"/>
  </numFmts>
  <fonts count="32">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b/>
      <u/>
      <sz val="11"/>
      <color theme="1"/>
      <name val="Calibri"/>
      <family val="2"/>
      <scheme val="minor"/>
    </font>
    <font>
      <sz val="11"/>
      <color rgb="FF0070C0"/>
      <name val="Calibri"/>
      <family val="2"/>
      <scheme val="major"/>
    </font>
    <font>
      <b/>
      <sz val="11"/>
      <color rgb="FFFF0000"/>
      <name val="Calibri"/>
      <family val="2"/>
      <scheme val="major"/>
    </font>
    <font>
      <b/>
      <i/>
      <sz val="11"/>
      <color theme="1"/>
      <name val="Calibri"/>
      <family val="2"/>
      <scheme val="minor"/>
    </font>
    <font>
      <b/>
      <i/>
      <sz val="14"/>
      <color theme="1"/>
      <name val="Calibri"/>
      <family val="2"/>
      <scheme val="major"/>
    </font>
    <font>
      <sz val="11"/>
      <color rgb="FF0070C0"/>
      <name val="Calibri"/>
      <family val="2"/>
      <scheme val="minor"/>
    </font>
    <font>
      <b/>
      <i/>
      <sz val="11"/>
      <color rgb="FF000000"/>
      <name val="Calibri"/>
      <family val="2"/>
    </font>
    <font>
      <sz val="11"/>
      <color rgb="FF000000"/>
      <name val="Calibri"/>
      <family val="2"/>
    </font>
    <font>
      <sz val="11"/>
      <color theme="1"/>
      <name val="Calibri"/>
      <family val="2"/>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49">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22" fillId="0" borderId="0" applyFont="0" applyFill="0" applyBorder="0" applyAlignment="0" applyProtection="0"/>
  </cellStyleXfs>
  <cellXfs count="259">
    <xf numFmtId="0" fontId="0" fillId="0" borderId="0" xfId="0"/>
    <xf numFmtId="0" fontId="2" fillId="0" borderId="0" xfId="0" applyFont="1"/>
    <xf numFmtId="0" fontId="4" fillId="7" borderId="1" xfId="0" applyFont="1" applyFill="1" applyBorder="1" applyAlignment="1">
      <alignment horizontal="right" vertical="center"/>
    </xf>
    <xf numFmtId="0" fontId="4" fillId="3" borderId="12" xfId="0" applyFont="1" applyFill="1" applyBorder="1" applyAlignment="1">
      <alignment horizontal="right" vertical="center"/>
    </xf>
    <xf numFmtId="44" fontId="6" fillId="0" borderId="13" xfId="0" applyNumberFormat="1" applyFont="1" applyBorder="1" applyAlignment="1">
      <alignment horizontal="right" vertical="center"/>
    </xf>
    <xf numFmtId="0" fontId="2" fillId="0" borderId="1" xfId="0" applyFont="1" applyBorder="1"/>
    <xf numFmtId="0" fontId="11" fillId="0" borderId="0" xfId="0" applyFont="1"/>
    <xf numFmtId="0" fontId="14" fillId="0" borderId="10" xfId="0" applyFont="1" applyBorder="1" applyAlignment="1">
      <alignment horizontal="center" vertical="center"/>
    </xf>
    <xf numFmtId="0" fontId="15" fillId="7" borderId="15" xfId="0" applyFont="1" applyFill="1" applyBorder="1" applyAlignment="1">
      <alignment horizontal="center" vertical="center"/>
    </xf>
    <xf numFmtId="0" fontId="15" fillId="7" borderId="17" xfId="0" applyFont="1" applyFill="1" applyBorder="1" applyAlignment="1">
      <alignment horizontal="center" vertical="center"/>
    </xf>
    <xf numFmtId="0" fontId="14" fillId="0" borderId="19" xfId="0" applyFont="1" applyBorder="1" applyAlignment="1">
      <alignment horizontal="left" vertical="center"/>
    </xf>
    <xf numFmtId="0" fontId="14" fillId="0" borderId="26" xfId="0" applyFont="1" applyBorder="1" applyAlignment="1">
      <alignment horizontal="left" vertical="center"/>
    </xf>
    <xf numFmtId="0" fontId="11" fillId="0" borderId="1" xfId="0" applyFont="1" applyBorder="1"/>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0" fontId="11" fillId="0" borderId="28" xfId="0" applyFont="1" applyBorder="1" applyAlignment="1">
      <alignment horizontal="left" vertical="center"/>
    </xf>
    <xf numFmtId="44" fontId="11" fillId="0" borderId="41"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2" xfId="0" applyFont="1" applyBorder="1" applyAlignment="1">
      <alignment horizontal="center" vertical="center"/>
    </xf>
    <xf numFmtId="44" fontId="11" fillId="0" borderId="7" xfId="1" applyFont="1" applyBorder="1" applyAlignment="1">
      <alignment horizontal="center" vertical="center"/>
    </xf>
    <xf numFmtId="0" fontId="11" fillId="7" borderId="15"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3" xfId="0" applyFont="1" applyFill="1" applyBorder="1" applyAlignment="1">
      <alignment horizontal="left" vertical="center"/>
    </xf>
    <xf numFmtId="0" fontId="17" fillId="6" borderId="28"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3" xfId="0" applyFont="1" applyFill="1" applyBorder="1" applyAlignment="1">
      <alignment horizontal="left" vertical="center"/>
    </xf>
    <xf numFmtId="0" fontId="14" fillId="6" borderId="28"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0" fontId="11" fillId="0" borderId="11" xfId="0" applyFont="1" applyBorder="1" applyAlignment="1">
      <alignment horizontal="center" vertical="center" wrapText="1"/>
    </xf>
    <xf numFmtId="44" fontId="11" fillId="0" borderId="13" xfId="0" applyNumberFormat="1" applyFont="1" applyBorder="1" applyAlignment="1">
      <alignment horizontal="center" vertical="center"/>
    </xf>
    <xf numFmtId="44" fontId="11" fillId="7" borderId="25" xfId="0" applyNumberFormat="1" applyFont="1" applyFill="1" applyBorder="1" applyAlignment="1">
      <alignment horizontal="center" vertical="center"/>
    </xf>
    <xf numFmtId="44" fontId="11" fillId="0" borderId="22" xfId="0" applyNumberFormat="1" applyFont="1" applyBorder="1" applyAlignment="1">
      <alignment horizontal="center" vertical="center"/>
    </xf>
    <xf numFmtId="44" fontId="11" fillId="0" borderId="22" xfId="1" applyFont="1" applyBorder="1" applyAlignment="1">
      <alignment horizontal="center" vertical="center"/>
    </xf>
    <xf numFmtId="0" fontId="14" fillId="6" borderId="23" xfId="0" applyFont="1" applyFill="1" applyBorder="1" applyAlignment="1">
      <alignment horizontal="center"/>
    </xf>
    <xf numFmtId="0" fontId="14" fillId="6" borderId="23" xfId="0" applyFont="1" applyFill="1" applyBorder="1" applyAlignment="1">
      <alignment horizontal="center" wrapText="1"/>
    </xf>
    <xf numFmtId="0" fontId="11" fillId="0" borderId="23" xfId="0" applyFont="1" applyBorder="1" applyAlignment="1">
      <alignment horizontal="center"/>
    </xf>
    <xf numFmtId="0" fontId="11" fillId="0" borderId="28" xfId="0" applyFont="1" applyBorder="1" applyAlignment="1">
      <alignment horizontal="center"/>
    </xf>
    <xf numFmtId="0" fontId="14" fillId="0" borderId="19" xfId="0" applyFont="1" applyBorder="1" applyAlignment="1">
      <alignment horizontal="center" vertical="center"/>
    </xf>
    <xf numFmtId="44" fontId="11" fillId="6" borderId="10"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11" fillId="0" borderId="27" xfId="0" applyFont="1" applyBorder="1" applyAlignment="1">
      <alignment horizontal="center"/>
    </xf>
    <xf numFmtId="0" fontId="6" fillId="0" borderId="0" xfId="0" applyFont="1"/>
    <xf numFmtId="44" fontId="11" fillId="6" borderId="22" xfId="1" applyFont="1" applyFill="1" applyBorder="1" applyAlignment="1">
      <alignment horizontal="center" vertical="center"/>
    </xf>
    <xf numFmtId="44" fontId="11" fillId="6" borderId="47" xfId="1" applyFont="1" applyFill="1" applyBorder="1" applyAlignment="1">
      <alignment horizontal="center" vertical="center"/>
    </xf>
    <xf numFmtId="9" fontId="11" fillId="0" borderId="13" xfId="2" applyFont="1" applyBorder="1" applyAlignment="1">
      <alignment horizontal="center" vertical="center"/>
    </xf>
    <xf numFmtId="0" fontId="0" fillId="0" borderId="1" xfId="0" applyBorder="1"/>
    <xf numFmtId="0" fontId="25" fillId="0" borderId="11" xfId="0" applyFont="1" applyBorder="1" applyAlignment="1">
      <alignment horizontal="center" vertical="center"/>
    </xf>
    <xf numFmtId="165" fontId="2" fillId="0" borderId="0" xfId="0" applyNumberFormat="1" applyFont="1"/>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1" fontId="2" fillId="0" borderId="0" xfId="0" applyNumberFormat="1" applyFont="1"/>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1" xfId="0" applyFont="1" applyFill="1" applyBorder="1" applyAlignment="1">
      <alignment horizontal="left" vertical="center"/>
    </xf>
    <xf numFmtId="0" fontId="11" fillId="0" borderId="38" xfId="0" applyFont="1" applyBorder="1" applyAlignment="1">
      <alignment horizontal="left" vertical="center"/>
    </xf>
    <xf numFmtId="0" fontId="14" fillId="6" borderId="27" xfId="0" applyFont="1" applyFill="1" applyBorder="1" applyAlignment="1">
      <alignment horizontal="left" vertical="center"/>
    </xf>
    <xf numFmtId="44" fontId="11" fillId="6" borderId="38"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5" fillId="0" borderId="18" xfId="0" applyFont="1" applyBorder="1" applyAlignment="1">
      <alignment horizontal="center" vertical="center"/>
    </xf>
    <xf numFmtId="0" fontId="6" fillId="0" borderId="1" xfId="0" applyFont="1" applyBorder="1"/>
    <xf numFmtId="0" fontId="5" fillId="0" borderId="24" xfId="0" applyFont="1" applyBorder="1" applyAlignment="1">
      <alignment horizontal="center" vertical="center"/>
    </xf>
    <xf numFmtId="0" fontId="5" fillId="0" borderId="34" xfId="0" applyFont="1" applyBorder="1" applyAlignment="1">
      <alignment horizontal="center" vertical="center"/>
    </xf>
    <xf numFmtId="165" fontId="5" fillId="0" borderId="43"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2" xfId="0" applyFont="1" applyBorder="1" applyAlignment="1">
      <alignment horizontal="left" wrapText="1"/>
    </xf>
    <xf numFmtId="0" fontId="11" fillId="0" borderId="38" xfId="0" applyFont="1" applyBorder="1" applyAlignment="1">
      <alignment horizontal="left" wrapText="1"/>
    </xf>
    <xf numFmtId="0" fontId="11" fillId="0" borderId="25" xfId="0" quotePrefix="1" applyFont="1" applyBorder="1" applyAlignment="1">
      <alignment horizontal="left" wrapText="1"/>
    </xf>
    <xf numFmtId="0" fontId="10" fillId="0" borderId="46" xfId="0" applyFont="1" applyBorder="1" applyAlignment="1">
      <alignment horizontal="center" wrapText="1"/>
    </xf>
    <xf numFmtId="0" fontId="11" fillId="0" borderId="46" xfId="0" applyFont="1" applyBorder="1" applyAlignment="1">
      <alignment horizontal="left" vertical="center" wrapText="1"/>
    </xf>
    <xf numFmtId="164" fontId="11" fillId="0" borderId="46"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2" xfId="0" applyFont="1" applyBorder="1" applyAlignment="1">
      <alignment horizontal="center" wrapText="1"/>
    </xf>
    <xf numFmtId="0" fontId="11" fillId="6" borderId="22" xfId="0" applyFont="1" applyFill="1" applyBorder="1" applyAlignment="1">
      <alignment horizontal="left" vertical="center" wrapText="1"/>
    </xf>
    <xf numFmtId="0" fontId="11" fillId="7" borderId="6" xfId="0" applyFont="1" applyFill="1" applyBorder="1" applyAlignment="1">
      <alignment wrapText="1"/>
    </xf>
    <xf numFmtId="0" fontId="15" fillId="7" borderId="16" xfId="0" applyFont="1" applyFill="1" applyBorder="1" applyAlignment="1">
      <alignment horizontal="center" vertical="center" wrapText="1"/>
    </xf>
    <xf numFmtId="0" fontId="14" fillId="0" borderId="37" xfId="0" applyFont="1" applyBorder="1" applyAlignment="1">
      <alignment horizontal="left" vertical="center" wrapText="1"/>
    </xf>
    <xf numFmtId="0" fontId="14" fillId="7" borderId="32" xfId="0" applyFont="1" applyFill="1" applyBorder="1" applyAlignment="1">
      <alignment horizontal="left" vertical="center" wrapText="1"/>
    </xf>
    <xf numFmtId="39" fontId="11" fillId="6" borderId="32"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3"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2" xfId="0" applyNumberFormat="1" applyFont="1" applyFill="1" applyBorder="1" applyAlignment="1">
      <alignment horizontal="left" wrapText="1"/>
    </xf>
    <xf numFmtId="0" fontId="14" fillId="6" borderId="32" xfId="0" applyFont="1" applyFill="1" applyBorder="1" applyAlignment="1">
      <alignment horizontal="left" vertical="center" wrapText="1"/>
    </xf>
    <xf numFmtId="39" fontId="11" fillId="7" borderId="32" xfId="0" applyNumberFormat="1" applyFont="1" applyFill="1" applyBorder="1" applyAlignment="1">
      <alignment horizontal="left" vertical="center" wrapText="1"/>
    </xf>
    <xf numFmtId="39" fontId="11" fillId="7" borderId="33"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14" fillId="7" borderId="1" xfId="0" applyFont="1" applyFill="1" applyBorder="1" applyAlignment="1">
      <alignment horizontal="center" vertical="center"/>
    </xf>
    <xf numFmtId="0" fontId="14" fillId="0" borderId="44" xfId="0" applyFont="1" applyBorder="1" applyAlignment="1">
      <alignment horizontal="center" vertical="center"/>
    </xf>
    <xf numFmtId="44" fontId="11" fillId="7" borderId="12"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4" fillId="7" borderId="3" xfId="0" applyNumberFormat="1" applyFont="1" applyFill="1" applyBorder="1" applyAlignment="1">
      <alignment horizontal="center" vertical="center"/>
    </xf>
    <xf numFmtId="0" fontId="11" fillId="7" borderId="7" xfId="0" applyFont="1" applyFill="1" applyBorder="1" applyAlignment="1">
      <alignment horizontal="left" vertical="center"/>
    </xf>
    <xf numFmtId="0" fontId="25" fillId="0" borderId="16" xfId="0" applyFont="1" applyBorder="1" applyAlignment="1">
      <alignment horizontal="center" vertical="center"/>
    </xf>
    <xf numFmtId="0" fontId="14" fillId="0" borderId="36" xfId="0" applyFont="1" applyBorder="1" applyAlignment="1">
      <alignment horizontal="center" vertical="center"/>
    </xf>
    <xf numFmtId="0" fontId="14" fillId="0" borderId="39" xfId="0" applyFont="1" applyBorder="1" applyAlignment="1">
      <alignment horizontal="left" vertical="center"/>
    </xf>
    <xf numFmtId="39" fontId="11" fillId="7" borderId="35" xfId="0" applyNumberFormat="1" applyFont="1" applyFill="1" applyBorder="1" applyAlignment="1">
      <alignment horizontal="left" vertical="center"/>
    </xf>
    <xf numFmtId="44" fontId="11" fillId="7" borderId="48" xfId="0" applyNumberFormat="1" applyFont="1" applyFill="1" applyBorder="1" applyAlignment="1">
      <alignment horizontal="center" vertical="center"/>
    </xf>
    <xf numFmtId="39" fontId="11" fillId="6" borderId="40" xfId="0" applyNumberFormat="1" applyFont="1" applyFill="1" applyBorder="1" applyAlignment="1">
      <alignment horizontal="left" vertical="center"/>
    </xf>
    <xf numFmtId="39" fontId="11" fillId="7" borderId="16" xfId="0" applyNumberFormat="1" applyFont="1" applyFill="1" applyBorder="1" applyAlignment="1">
      <alignment horizontal="left" vertical="center"/>
    </xf>
    <xf numFmtId="0" fontId="14" fillId="7" borderId="35" xfId="0" applyFont="1" applyFill="1" applyBorder="1" applyAlignment="1">
      <alignment horizontal="left" vertical="center"/>
    </xf>
    <xf numFmtId="44" fontId="11" fillId="0" borderId="48" xfId="0" applyNumberFormat="1" applyFont="1" applyBorder="1" applyAlignment="1">
      <alignment horizontal="center" vertical="center"/>
    </xf>
    <xf numFmtId="0" fontId="14" fillId="7" borderId="40" xfId="0" applyFont="1" applyFill="1" applyBorder="1" applyAlignment="1">
      <alignment horizontal="left" vertical="center"/>
    </xf>
    <xf numFmtId="0" fontId="14" fillId="7" borderId="4" xfId="0" applyFont="1" applyFill="1" applyBorder="1" applyAlignment="1">
      <alignment horizontal="left" vertical="center"/>
    </xf>
    <xf numFmtId="39" fontId="11" fillId="7" borderId="9" xfId="0" applyNumberFormat="1" applyFont="1" applyFill="1" applyBorder="1" applyAlignment="1">
      <alignment horizontal="left" vertical="center"/>
    </xf>
    <xf numFmtId="166" fontId="11" fillId="0" borderId="1" xfId="2" applyNumberFormat="1" applyFont="1" applyFill="1" applyBorder="1" applyAlignment="1">
      <alignment horizontal="left" vertical="center" wrapText="1"/>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0" fontId="1" fillId="7" borderId="4" xfId="0" applyFont="1" applyFill="1" applyBorder="1" applyAlignment="1">
      <alignment wrapText="1"/>
    </xf>
    <xf numFmtId="0" fontId="1" fillId="7" borderId="39" xfId="0" applyFont="1" applyFill="1" applyBorder="1" applyAlignment="1">
      <alignment wrapText="1"/>
    </xf>
    <xf numFmtId="0" fontId="1" fillId="0" borderId="19" xfId="0" applyFont="1" applyBorder="1" applyAlignment="1">
      <alignment horizontal="left" vertical="center"/>
    </xf>
    <xf numFmtId="0" fontId="1" fillId="6" borderId="20" xfId="0" applyFont="1" applyFill="1" applyBorder="1" applyAlignment="1">
      <alignment horizontal="left" vertical="center"/>
    </xf>
    <xf numFmtId="44" fontId="1" fillId="6" borderId="24" xfId="1" applyFont="1" applyFill="1" applyBorder="1" applyAlignment="1">
      <alignment horizontal="center" vertical="center"/>
    </xf>
    <xf numFmtId="0" fontId="1" fillId="6" borderId="18" xfId="0" applyFont="1" applyFill="1" applyBorder="1" applyAlignment="1">
      <alignment horizontal="center" vertical="center"/>
    </xf>
    <xf numFmtId="0" fontId="1" fillId="6" borderId="2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3" xfId="0" applyNumberFormat="1" applyFont="1" applyBorder="1" applyAlignment="1">
      <alignment horizontal="left" vertical="center"/>
    </xf>
    <xf numFmtId="0" fontId="1" fillId="6" borderId="35" xfId="0" applyFont="1" applyFill="1" applyBorder="1" applyAlignment="1">
      <alignment wrapText="1"/>
    </xf>
    <xf numFmtId="0" fontId="1" fillId="0" borderId="22" xfId="0" applyFont="1" applyBorder="1" applyAlignment="1">
      <alignment horizontal="left" vertical="center"/>
    </xf>
    <xf numFmtId="0" fontId="1" fillId="6" borderId="18" xfId="0" applyFont="1" applyFill="1" applyBorder="1" applyAlignment="1">
      <alignment horizontal="left" vertical="center"/>
    </xf>
    <xf numFmtId="0" fontId="1" fillId="7" borderId="6" xfId="0" applyFont="1" applyFill="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0" fontId="1" fillId="7" borderId="9"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xf>
    <xf numFmtId="0" fontId="31" fillId="6" borderId="23" xfId="0" applyFont="1" applyFill="1" applyBorder="1" applyAlignment="1">
      <alignment horizontal="left" vertical="center"/>
    </xf>
    <xf numFmtId="44" fontId="31" fillId="6" borderId="22" xfId="1" applyFont="1" applyFill="1" applyBorder="1" applyAlignment="1">
      <alignment horizontal="center" vertical="center"/>
    </xf>
    <xf numFmtId="39" fontId="31" fillId="6" borderId="32" xfId="0" applyNumberFormat="1" applyFont="1" applyFill="1" applyBorder="1" applyAlignment="1">
      <alignment horizontal="left" vertical="center" wrapText="1"/>
    </xf>
    <xf numFmtId="0" fontId="11" fillId="0" borderId="0" xfId="0" applyFont="1" applyAlignment="1">
      <alignment horizont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4" fillId="0" borderId="0" xfId="0" applyFont="1" applyAlignment="1">
      <alignment horizontal="left" vertic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4" fillId="3" borderId="15" xfId="0" applyFont="1" applyFill="1" applyBorder="1" applyAlignment="1">
      <alignment horizontal="right" vertical="center"/>
    </xf>
    <xf numFmtId="0" fontId="4" fillId="3" borderId="17" xfId="0" applyFont="1" applyFill="1" applyBorder="1" applyAlignment="1">
      <alignment horizontal="right"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30" xfId="0" applyFont="1" applyBorder="1" applyAlignment="1">
      <alignment horizontal="left"/>
    </xf>
    <xf numFmtId="0" fontId="5" fillId="0" borderId="31" xfId="0" applyFont="1" applyBorder="1" applyAlignment="1">
      <alignment horizontal="left"/>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8" fillId="5" borderId="15" xfId="0" applyFont="1" applyFill="1" applyBorder="1" applyAlignment="1">
      <alignment horizontal="left" vertical="center"/>
    </xf>
    <xf numFmtId="0" fontId="8" fillId="5" borderId="17" xfId="0" applyFont="1" applyFill="1" applyBorder="1" applyAlignment="1">
      <alignment horizontal="left" vertical="center"/>
    </xf>
    <xf numFmtId="0" fontId="8" fillId="5" borderId="16" xfId="0" applyFont="1" applyFill="1" applyBorder="1" applyAlignment="1">
      <alignment horizontal="left" vertical="center"/>
    </xf>
    <xf numFmtId="0" fontId="16" fillId="3" borderId="15" xfId="0" applyFont="1" applyFill="1" applyBorder="1" applyAlignment="1">
      <alignment horizontal="right" vertical="center"/>
    </xf>
    <xf numFmtId="0" fontId="16" fillId="3" borderId="16" xfId="0" applyFont="1" applyFill="1" applyBorder="1" applyAlignment="1">
      <alignment horizontal="right" vertical="center"/>
    </xf>
    <xf numFmtId="0" fontId="11" fillId="7" borderId="46" xfId="0" applyFont="1" applyFill="1" applyBorder="1" applyAlignment="1">
      <alignment horizontal="center"/>
    </xf>
    <xf numFmtId="0" fontId="11" fillId="7" borderId="32" xfId="0" applyFont="1" applyFill="1" applyBorder="1" applyAlignment="1">
      <alignment horizontal="center"/>
    </xf>
    <xf numFmtId="0" fontId="16" fillId="5" borderId="15"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6" xfId="0" applyFont="1" applyFill="1" applyBorder="1" applyAlignment="1">
      <alignment horizontal="center" vertical="center"/>
    </xf>
    <xf numFmtId="0" fontId="16" fillId="3" borderId="2" xfId="0" applyFont="1" applyFill="1" applyBorder="1" applyAlignment="1">
      <alignment horizontal="right" vertical="center"/>
    </xf>
    <xf numFmtId="0" fontId="16" fillId="3" borderId="4" xfId="0" applyFont="1" applyFill="1" applyBorder="1" applyAlignment="1">
      <alignment horizontal="right" vertical="center"/>
    </xf>
    <xf numFmtId="0" fontId="14" fillId="7" borderId="46" xfId="0" applyFont="1" applyFill="1" applyBorder="1" applyAlignment="1">
      <alignment horizontal="center" vertical="center"/>
    </xf>
    <xf numFmtId="0" fontId="14" fillId="7" borderId="32" xfId="0" applyFont="1" applyFill="1" applyBorder="1" applyAlignment="1">
      <alignment horizontal="center" vertical="center"/>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6" fillId="3" borderId="4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2" xfId="0" applyFont="1" applyFill="1" applyBorder="1" applyAlignment="1">
      <alignment horizontal="right" vertical="center"/>
    </xf>
    <xf numFmtId="0" fontId="16" fillId="3" borderId="34" xfId="0" applyFont="1" applyFill="1" applyBorder="1" applyAlignment="1">
      <alignment horizontal="right" vertical="center"/>
    </xf>
    <xf numFmtId="0" fontId="16" fillId="5" borderId="42"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43"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1" xfId="0" applyFont="1" applyFill="1" applyBorder="1" applyAlignment="1">
      <alignment horizontal="center" vertical="center"/>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6" fillId="3" borderId="7" xfId="0" applyFont="1" applyFill="1" applyBorder="1" applyAlignment="1">
      <alignment horizontal="right" vertical="center"/>
    </xf>
    <xf numFmtId="0" fontId="16" fillId="3" borderId="9" xfId="0" applyFont="1" applyFill="1" applyBorder="1" applyAlignment="1">
      <alignment horizontal="righ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6" fillId="4" borderId="19" xfId="0" applyFont="1" applyFill="1" applyBorder="1" applyAlignment="1">
      <alignment horizontal="center"/>
    </xf>
    <xf numFmtId="0" fontId="16" fillId="4" borderId="21" xfId="0" applyFont="1" applyFill="1" applyBorder="1" applyAlignment="1">
      <alignment horizontal="center"/>
    </xf>
    <xf numFmtId="0" fontId="16" fillId="4" borderId="45" xfId="0" applyFont="1" applyFill="1" applyBorder="1" applyAlignment="1">
      <alignment horizontal="center"/>
    </xf>
    <xf numFmtId="0" fontId="16" fillId="4" borderId="20" xfId="0" applyFont="1" applyFill="1" applyBorder="1" applyAlignment="1">
      <alignment horizontal="center"/>
    </xf>
    <xf numFmtId="0" fontId="1" fillId="9" borderId="15" xfId="0" applyFont="1" applyFill="1" applyBorder="1" applyAlignment="1">
      <alignment horizontal="left" vertical="center" wrapText="1"/>
    </xf>
    <xf numFmtId="0" fontId="1" fillId="9" borderId="17"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7" fillId="9" borderId="4" xfId="0" applyFont="1" applyFill="1" applyBorder="1" applyAlignment="1">
      <alignment horizontal="left" vertical="center" wrapText="1"/>
    </xf>
    <xf numFmtId="0" fontId="29"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5" xfId="0" applyFont="1" applyFill="1" applyBorder="1" applyAlignment="1">
      <alignment horizontal="center"/>
    </xf>
    <xf numFmtId="0" fontId="11" fillId="7" borderId="17" xfId="0" applyFont="1" applyFill="1" applyBorder="1" applyAlignment="1">
      <alignment horizontal="center"/>
    </xf>
    <xf numFmtId="0" fontId="11" fillId="7" borderId="16" xfId="0" applyFont="1" applyFill="1" applyBorder="1" applyAlignment="1">
      <alignment horizontal="center"/>
    </xf>
    <xf numFmtId="0" fontId="14"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cellXfs>
  <cellStyles count="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1733551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workbookViewId="0"/>
  </sheetViews>
  <sheetFormatPr defaultColWidth="9" defaultRowHeight="15"/>
  <cols>
    <col min="1" max="1" width="2.875" style="6" customWidth="1"/>
    <col min="2" max="2" width="3.125" style="6" customWidth="1"/>
    <col min="3" max="3" width="30.625" style="6" customWidth="1"/>
    <col min="4" max="4" width="10.125" style="6" customWidth="1"/>
    <col min="5" max="8" width="30.625" style="6" customWidth="1"/>
    <col min="9" max="16384" width="9" style="6"/>
  </cols>
  <sheetData>
    <row r="2" spans="2:8">
      <c r="B2" s="163"/>
      <c r="C2" s="163"/>
      <c r="D2" s="163"/>
      <c r="E2" s="163"/>
    </row>
    <row r="3" spans="2:8">
      <c r="B3" s="163"/>
      <c r="C3" s="163"/>
      <c r="D3" s="163"/>
      <c r="E3" s="163"/>
    </row>
    <row r="4" spans="2:8">
      <c r="B4" s="163"/>
      <c r="C4" s="163"/>
      <c r="D4" s="163"/>
      <c r="E4" s="163"/>
    </row>
    <row r="5" spans="2:8">
      <c r="B5" s="163"/>
      <c r="C5" s="163"/>
      <c r="D5" s="163"/>
      <c r="E5" s="163"/>
    </row>
    <row r="6" spans="2:8">
      <c r="B6" s="163"/>
      <c r="C6" s="163"/>
      <c r="D6" s="163"/>
      <c r="E6" s="163"/>
    </row>
    <row r="8" spans="2:8" ht="69.75" customHeight="1">
      <c r="B8" s="176" t="s">
        <v>0</v>
      </c>
      <c r="C8" s="176"/>
      <c r="D8" s="176"/>
      <c r="E8" s="176"/>
      <c r="F8" s="176"/>
      <c r="G8" s="176"/>
      <c r="H8" s="176"/>
    </row>
    <row r="10" spans="2:8" ht="27" thickBot="1">
      <c r="B10" s="164" t="s">
        <v>1</v>
      </c>
      <c r="C10" s="165"/>
      <c r="D10" s="165"/>
      <c r="E10" s="165"/>
      <c r="F10" s="165"/>
      <c r="G10" s="165"/>
      <c r="H10" s="166"/>
    </row>
    <row r="11" spans="2:8" ht="15.95" thickBot="1">
      <c r="B11" s="49"/>
      <c r="C11" s="50"/>
      <c r="D11" s="50"/>
      <c r="E11" s="50"/>
      <c r="F11" s="50"/>
      <c r="G11" s="50"/>
      <c r="H11" s="51"/>
    </row>
    <row r="12" spans="2:8">
      <c r="B12" s="167" t="s">
        <v>2</v>
      </c>
      <c r="C12" s="168"/>
      <c r="D12" s="168"/>
      <c r="E12" s="168"/>
      <c r="F12" s="168"/>
      <c r="G12" s="168"/>
      <c r="H12" s="169"/>
    </row>
    <row r="13" spans="2:8">
      <c r="B13" s="170"/>
      <c r="C13" s="171"/>
      <c r="D13" s="171"/>
      <c r="E13" s="171"/>
      <c r="F13" s="171"/>
      <c r="G13" s="171"/>
      <c r="H13" s="172"/>
    </row>
    <row r="14" spans="2:8">
      <c r="B14" s="170"/>
      <c r="C14" s="171"/>
      <c r="D14" s="171"/>
      <c r="E14" s="171"/>
      <c r="F14" s="171"/>
      <c r="G14" s="171"/>
      <c r="H14" s="172"/>
    </row>
    <row r="15" spans="2:8">
      <c r="B15" s="170"/>
      <c r="C15" s="171"/>
      <c r="D15" s="171"/>
      <c r="E15" s="171"/>
      <c r="F15" s="171"/>
      <c r="G15" s="171"/>
      <c r="H15" s="172"/>
    </row>
    <row r="16" spans="2:8">
      <c r="B16" s="170"/>
      <c r="C16" s="171"/>
      <c r="D16" s="171"/>
      <c r="E16" s="171"/>
      <c r="F16" s="171"/>
      <c r="G16" s="171"/>
      <c r="H16" s="172"/>
    </row>
    <row r="17" spans="2:8">
      <c r="B17" s="170"/>
      <c r="C17" s="171"/>
      <c r="D17" s="171"/>
      <c r="E17" s="171"/>
      <c r="F17" s="171"/>
      <c r="G17" s="171"/>
      <c r="H17" s="172"/>
    </row>
    <row r="18" spans="2:8">
      <c r="B18" s="170"/>
      <c r="C18" s="171"/>
      <c r="D18" s="171"/>
      <c r="E18" s="171"/>
      <c r="F18" s="171"/>
      <c r="G18" s="171"/>
      <c r="H18" s="172"/>
    </row>
    <row r="19" spans="2:8" ht="150" customHeight="1" thickBot="1">
      <c r="B19" s="173"/>
      <c r="C19" s="174"/>
      <c r="D19" s="174"/>
      <c r="E19" s="174"/>
      <c r="F19" s="174"/>
      <c r="G19" s="174"/>
      <c r="H19" s="175"/>
    </row>
  </sheetData>
  <sheetProtection algorithmName="SHA-512" hashValue="HflMCQCBt0Jf9Ar86At8iajywnPpD8A1tjieU9z4Mh8okXwibVcjkMSmSuvkIIarLdsFjl7JsfMY9jmZyocY5g==" saltValue="T/zAit8bm48RP54sn22uA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V29"/>
  <sheetViews>
    <sheetView zoomScaleNormal="100" workbookViewId="0"/>
  </sheetViews>
  <sheetFormatPr defaultColWidth="9" defaultRowHeight="15"/>
  <cols>
    <col min="1" max="1" width="3.125" style="1" customWidth="1"/>
    <col min="2" max="2" width="22.875" style="1" bestFit="1" customWidth="1"/>
    <col min="3" max="3" width="26.875" style="1" bestFit="1" customWidth="1"/>
    <col min="4" max="4" width="13.625" style="1" customWidth="1"/>
    <col min="5" max="5" width="13.625" style="1" bestFit="1" customWidth="1"/>
    <col min="6" max="6" width="18.625" style="1" customWidth="1"/>
    <col min="7" max="7" width="17.625" style="1" bestFit="1" customWidth="1"/>
    <col min="8" max="8" width="14.875" style="59" bestFit="1" customWidth="1"/>
    <col min="9" max="9" width="45.5" style="63" customWidth="1"/>
    <col min="10" max="10" width="18.125" style="1" bestFit="1" customWidth="1"/>
    <col min="11" max="11" width="16.125" style="1" bestFit="1" customWidth="1"/>
    <col min="12" max="12" width="18.125" style="1" bestFit="1" customWidth="1"/>
    <col min="13" max="13" width="12" style="62" bestFit="1" customWidth="1"/>
    <col min="14" max="14" width="10.875" style="62" customWidth="1"/>
    <col min="15" max="15" width="16.625" style="62" hidden="1" customWidth="1"/>
    <col min="16" max="16" width="30.625" style="37" customWidth="1"/>
    <col min="17" max="17" width="16.875" style="1" bestFit="1" customWidth="1"/>
    <col min="18" max="18" width="18.125" style="1" bestFit="1" customWidth="1"/>
    <col min="19" max="19" width="16.125" style="1" bestFit="1" customWidth="1"/>
    <col min="20" max="20" width="11.125" style="1" bestFit="1" customWidth="1"/>
    <col min="21" max="21" width="9.875" style="1" bestFit="1" customWidth="1"/>
    <col min="22" max="22" width="30.625" style="37" customWidth="1"/>
    <col min="23" max="16384" width="9" style="1"/>
  </cols>
  <sheetData>
    <row r="1" spans="1:22" ht="15.95" thickBot="1">
      <c r="A1" s="126"/>
      <c r="B1" s="126"/>
      <c r="C1" s="126"/>
      <c r="D1" s="126"/>
      <c r="E1" s="126"/>
      <c r="F1" s="126"/>
      <c r="G1" s="126"/>
      <c r="H1" s="127"/>
      <c r="I1" s="128"/>
      <c r="J1" s="126"/>
      <c r="K1" s="126"/>
      <c r="L1" s="126"/>
      <c r="M1" s="129"/>
      <c r="N1" s="129"/>
      <c r="O1" s="129"/>
      <c r="P1" s="130"/>
      <c r="Q1" s="126"/>
      <c r="R1" s="126"/>
      <c r="S1" s="126"/>
      <c r="T1" s="126"/>
      <c r="U1" s="126"/>
      <c r="V1" s="130"/>
    </row>
    <row r="2" spans="1:22" ht="27" thickBot="1">
      <c r="A2" s="126"/>
      <c r="B2" s="181" t="str">
        <f>_xlfn.CONCAT("Campus Sustainability Fund - Mini Grant Funding Request - Personnel Summary for", " ",'Project Information Summary'!C12)</f>
        <v>Campus Sustainability Fund - Mini Grant Funding Request - Personnel Summary for FORCE's Feminist Pharmacy</v>
      </c>
      <c r="C2" s="182"/>
      <c r="D2" s="182"/>
      <c r="E2" s="182"/>
      <c r="F2" s="182"/>
      <c r="G2" s="182"/>
      <c r="H2" s="182"/>
      <c r="I2" s="183"/>
      <c r="J2" s="126"/>
      <c r="K2" s="126"/>
      <c r="L2" s="126"/>
      <c r="M2" s="129"/>
      <c r="N2" s="129"/>
      <c r="O2" s="129"/>
      <c r="P2" s="130"/>
      <c r="Q2" s="126"/>
      <c r="R2" s="126"/>
      <c r="S2" s="126"/>
      <c r="T2" s="126"/>
      <c r="U2" s="126"/>
      <c r="V2" s="130"/>
    </row>
    <row r="3" spans="1:22" ht="15.95" thickBot="1">
      <c r="A3" s="126"/>
      <c r="B3" s="131"/>
      <c r="C3" s="132"/>
      <c r="D3" s="132"/>
      <c r="E3" s="132"/>
      <c r="F3" s="132"/>
      <c r="G3" s="132"/>
      <c r="H3" s="133"/>
      <c r="I3" s="134"/>
      <c r="J3" s="126"/>
      <c r="K3" s="126"/>
      <c r="L3" s="126"/>
      <c r="M3" s="129"/>
      <c r="N3" s="129"/>
      <c r="O3" s="129"/>
      <c r="P3" s="130"/>
      <c r="Q3" s="126"/>
      <c r="R3" s="126"/>
      <c r="S3" s="126"/>
      <c r="T3" s="126"/>
      <c r="U3" s="126"/>
      <c r="V3" s="130"/>
    </row>
    <row r="4" spans="1:22" ht="45" customHeight="1">
      <c r="A4" s="126"/>
      <c r="B4" s="184" t="s">
        <v>3</v>
      </c>
      <c r="C4" s="185"/>
      <c r="D4" s="185"/>
      <c r="E4" s="185"/>
      <c r="F4" s="185"/>
      <c r="G4" s="185"/>
      <c r="H4" s="185"/>
      <c r="I4" s="186"/>
      <c r="J4" s="135"/>
      <c r="K4" s="135"/>
      <c r="L4" s="135"/>
      <c r="M4" s="136"/>
      <c r="N4" s="136"/>
      <c r="O4" s="136"/>
      <c r="P4" s="135"/>
      <c r="Q4" s="126"/>
      <c r="R4" s="126"/>
      <c r="S4" s="126"/>
      <c r="T4" s="126"/>
      <c r="U4" s="126"/>
      <c r="V4" s="130"/>
    </row>
    <row r="5" spans="1:22" ht="30" customHeight="1">
      <c r="A5" s="126"/>
      <c r="B5" s="187" t="s">
        <v>4</v>
      </c>
      <c r="C5" s="188"/>
      <c r="D5" s="188"/>
      <c r="E5" s="188"/>
      <c r="F5" s="188"/>
      <c r="G5" s="188"/>
      <c r="H5" s="188"/>
      <c r="I5" s="189"/>
      <c r="J5" s="135"/>
      <c r="K5" s="135"/>
      <c r="L5" s="135"/>
      <c r="M5" s="136"/>
      <c r="N5" s="136"/>
      <c r="O5" s="136"/>
      <c r="P5" s="135"/>
      <c r="Q5" s="126"/>
      <c r="R5" s="126"/>
      <c r="S5" s="126"/>
      <c r="T5" s="126"/>
      <c r="U5" s="126"/>
      <c r="V5" s="130"/>
    </row>
    <row r="6" spans="1:22" ht="43.5" customHeight="1">
      <c r="A6" s="126"/>
      <c r="B6" s="187" t="s">
        <v>5</v>
      </c>
      <c r="C6" s="188"/>
      <c r="D6" s="188"/>
      <c r="E6" s="188"/>
      <c r="F6" s="188"/>
      <c r="G6" s="188"/>
      <c r="H6" s="188"/>
      <c r="I6" s="189"/>
      <c r="J6" s="135"/>
      <c r="K6" s="135"/>
      <c r="L6" s="135"/>
      <c r="M6" s="136"/>
      <c r="N6" s="136"/>
      <c r="O6" s="136"/>
      <c r="P6" s="135"/>
      <c r="Q6" s="126"/>
      <c r="R6" s="126"/>
      <c r="S6" s="126"/>
      <c r="T6" s="126"/>
      <c r="U6" s="126"/>
      <c r="V6" s="130"/>
    </row>
    <row r="7" spans="1:22" ht="30" customHeight="1" thickBot="1">
      <c r="A7" s="126"/>
      <c r="B7" s="190" t="s">
        <v>6</v>
      </c>
      <c r="C7" s="191"/>
      <c r="D7" s="191"/>
      <c r="E7" s="191"/>
      <c r="F7" s="191"/>
      <c r="G7" s="191"/>
      <c r="H7" s="191"/>
      <c r="I7" s="192"/>
      <c r="J7" s="135"/>
      <c r="K7"/>
      <c r="L7"/>
      <c r="M7"/>
      <c r="N7"/>
      <c r="O7"/>
      <c r="P7" s="104"/>
      <c r="Q7"/>
      <c r="R7" s="126"/>
      <c r="S7" s="126"/>
      <c r="T7" s="126"/>
      <c r="U7" s="126"/>
      <c r="V7" s="130"/>
    </row>
    <row r="8" spans="1:22" ht="15.95" thickBot="1">
      <c r="A8" s="137"/>
      <c r="B8" s="138"/>
      <c r="C8" s="139"/>
      <c r="D8" s="139"/>
      <c r="E8" s="139"/>
      <c r="F8" s="139"/>
      <c r="G8" s="139"/>
      <c r="H8" s="140"/>
      <c r="I8" s="141"/>
      <c r="J8" s="126"/>
      <c r="K8" s="130"/>
      <c r="L8" s="126"/>
      <c r="M8" s="126"/>
      <c r="N8" s="126"/>
      <c r="O8" s="126"/>
      <c r="P8" s="126"/>
      <c r="Q8" s="126"/>
      <c r="R8" s="126"/>
      <c r="S8" s="126"/>
      <c r="T8" s="126"/>
      <c r="U8" s="126"/>
      <c r="V8" s="126"/>
    </row>
    <row r="9" spans="1:22" ht="20.100000000000001" thickBot="1">
      <c r="A9" s="137"/>
      <c r="B9" s="200" t="s">
        <v>7</v>
      </c>
      <c r="C9" s="201"/>
      <c r="D9" s="201"/>
      <c r="E9" s="201"/>
      <c r="F9" s="201"/>
      <c r="G9" s="201"/>
      <c r="H9" s="201"/>
      <c r="I9" s="202"/>
      <c r="J9" s="126"/>
      <c r="K9" s="130"/>
      <c r="L9" s="126"/>
      <c r="M9" s="126"/>
      <c r="N9" s="126"/>
      <c r="O9" s="126"/>
      <c r="P9" s="126"/>
      <c r="Q9" s="126"/>
      <c r="R9" s="126"/>
      <c r="S9" s="126"/>
      <c r="T9" s="126"/>
      <c r="U9" s="126"/>
      <c r="V9" s="126"/>
    </row>
    <row r="10" spans="1:22" ht="15.95" thickBot="1">
      <c r="A10" s="137"/>
      <c r="B10" s="193" t="s">
        <v>8</v>
      </c>
      <c r="C10" s="193" t="s">
        <v>9</v>
      </c>
      <c r="D10" s="197" t="s">
        <v>10</v>
      </c>
      <c r="E10" s="198"/>
      <c r="F10" s="198"/>
      <c r="G10" s="198"/>
      <c r="H10" s="199"/>
      <c r="I10" s="195" t="s">
        <v>11</v>
      </c>
      <c r="J10" s="126"/>
      <c r="K10" s="130"/>
      <c r="L10" s="126"/>
      <c r="M10" s="126"/>
      <c r="N10" s="126"/>
      <c r="O10" s="126"/>
      <c r="P10" s="126"/>
      <c r="Q10" s="126"/>
      <c r="R10" s="126"/>
      <c r="S10" s="126"/>
      <c r="T10" s="126"/>
      <c r="U10" s="126"/>
      <c r="V10" s="126"/>
    </row>
    <row r="11" spans="1:22" ht="15.95" thickBot="1">
      <c r="A11" s="137"/>
      <c r="B11" s="194"/>
      <c r="C11" s="194"/>
      <c r="D11" s="197" t="str">
        <f>'Additional Info &amp; Definitions'!$D$14</f>
        <v>Fiscal Year 2023</v>
      </c>
      <c r="E11" s="198"/>
      <c r="F11" s="198"/>
      <c r="G11" s="198"/>
      <c r="H11" s="199"/>
      <c r="I11" s="196"/>
      <c r="J11" s="126"/>
      <c r="K11" s="130"/>
      <c r="L11" s="126"/>
      <c r="M11" s="126"/>
      <c r="N11" s="126"/>
      <c r="O11" s="126"/>
      <c r="P11" s="126"/>
      <c r="Q11" s="126"/>
      <c r="R11" s="126"/>
      <c r="S11" s="126"/>
      <c r="T11" s="126"/>
      <c r="U11" s="126"/>
      <c r="V11" s="126"/>
    </row>
    <row r="12" spans="1:22" ht="15.95" thickBot="1">
      <c r="A12" s="137"/>
      <c r="B12" s="177"/>
      <c r="C12" s="178"/>
      <c r="D12" s="75" t="s">
        <v>12</v>
      </c>
      <c r="E12" s="73" t="s">
        <v>13</v>
      </c>
      <c r="F12" s="73" t="s">
        <v>14</v>
      </c>
      <c r="G12" s="76" t="s">
        <v>15</v>
      </c>
      <c r="H12" s="77" t="s">
        <v>16</v>
      </c>
      <c r="I12" s="142"/>
      <c r="J12" s="126"/>
      <c r="K12" s="130"/>
      <c r="L12" s="126"/>
      <c r="M12" s="126"/>
      <c r="N12" s="126"/>
      <c r="O12" s="126"/>
      <c r="P12" s="126"/>
      <c r="Q12" s="126"/>
      <c r="R12" s="126"/>
      <c r="S12" s="126"/>
      <c r="T12" s="126"/>
      <c r="U12" s="126"/>
      <c r="V12" s="126"/>
    </row>
    <row r="13" spans="1:22">
      <c r="A13" s="137"/>
      <c r="B13" s="143" t="s">
        <v>17</v>
      </c>
      <c r="C13" s="144"/>
      <c r="D13" s="145"/>
      <c r="E13" s="146"/>
      <c r="F13" s="147"/>
      <c r="G13" s="148">
        <f>D13*E13*F13</f>
        <v>0</v>
      </c>
      <c r="H13" s="149">
        <f>G13*'Additional Info &amp; Definitions'!$D$15</f>
        <v>0</v>
      </c>
      <c r="I13" s="150"/>
      <c r="J13" s="126"/>
      <c r="K13" s="130"/>
      <c r="L13" s="126"/>
      <c r="M13" s="126"/>
      <c r="N13" s="126"/>
      <c r="O13" s="126"/>
      <c r="P13" s="126"/>
      <c r="Q13" s="126"/>
      <c r="R13" s="126"/>
      <c r="S13" s="126"/>
      <c r="T13" s="126"/>
      <c r="U13" s="126"/>
      <c r="V13" s="126"/>
    </row>
    <row r="14" spans="1:22">
      <c r="A14" s="137"/>
      <c r="B14" s="151" t="s">
        <v>18</v>
      </c>
      <c r="C14" s="152"/>
      <c r="D14" s="145"/>
      <c r="E14" s="146"/>
      <c r="F14" s="147"/>
      <c r="G14" s="148">
        <f>D14*E14*F14</f>
        <v>0</v>
      </c>
      <c r="H14" s="149">
        <f>G14*'Additional Info &amp; Definitions'!$D$15</f>
        <v>0</v>
      </c>
      <c r="I14" s="150"/>
      <c r="J14" s="126"/>
      <c r="K14" s="130"/>
      <c r="L14" s="126"/>
      <c r="M14" s="126"/>
      <c r="N14" s="126"/>
      <c r="O14" s="126"/>
      <c r="P14" s="126"/>
      <c r="Q14" s="126"/>
      <c r="R14" s="126"/>
      <c r="S14" s="126"/>
      <c r="T14" s="126"/>
      <c r="U14" s="126"/>
      <c r="V14" s="126"/>
    </row>
    <row r="15" spans="1:22">
      <c r="A15" s="137"/>
      <c r="B15" s="151" t="s">
        <v>19</v>
      </c>
      <c r="C15" s="152"/>
      <c r="D15" s="145"/>
      <c r="E15" s="146"/>
      <c r="F15" s="147"/>
      <c r="G15" s="148">
        <f>D15*E15*F15</f>
        <v>0</v>
      </c>
      <c r="H15" s="149">
        <f>G15*'Additional Info &amp; Definitions'!$D$15</f>
        <v>0</v>
      </c>
      <c r="I15" s="150"/>
      <c r="J15" s="126"/>
      <c r="K15" s="130"/>
      <c r="L15" s="126"/>
      <c r="M15" s="126"/>
      <c r="N15" s="126"/>
      <c r="O15" s="126"/>
      <c r="P15" s="126"/>
      <c r="Q15" s="126"/>
      <c r="R15" s="126"/>
      <c r="S15" s="126"/>
      <c r="T15" s="126"/>
      <c r="U15" s="126"/>
      <c r="V15" s="126"/>
    </row>
    <row r="16" spans="1:22">
      <c r="A16" s="137"/>
      <c r="B16" s="151" t="s">
        <v>20</v>
      </c>
      <c r="C16" s="152"/>
      <c r="D16" s="145"/>
      <c r="E16" s="146"/>
      <c r="F16" s="147"/>
      <c r="G16" s="148">
        <f>D16*E16*F16</f>
        <v>0</v>
      </c>
      <c r="H16" s="149">
        <f>G16*'Additional Info &amp; Definitions'!$D$15</f>
        <v>0</v>
      </c>
      <c r="I16" s="150"/>
      <c r="J16" s="126"/>
      <c r="K16" s="130"/>
      <c r="L16" s="126"/>
      <c r="M16" s="126"/>
      <c r="N16" s="126"/>
      <c r="O16" s="126"/>
      <c r="P16" s="126"/>
      <c r="Q16" s="126"/>
      <c r="R16" s="126"/>
      <c r="S16" s="126"/>
      <c r="T16" s="126"/>
      <c r="U16" s="126"/>
      <c r="V16" s="126"/>
    </row>
    <row r="17" spans="1:22" ht="15.95" thickBot="1">
      <c r="A17" s="137"/>
      <c r="B17" s="151" t="s">
        <v>21</v>
      </c>
      <c r="C17" s="152"/>
      <c r="D17" s="145"/>
      <c r="E17" s="146"/>
      <c r="F17" s="147"/>
      <c r="G17" s="148">
        <f>D17*E17*F17</f>
        <v>0</v>
      </c>
      <c r="H17" s="149">
        <f>G17*'Additional Info &amp; Definitions'!$D$15</f>
        <v>0</v>
      </c>
      <c r="I17" s="150"/>
      <c r="J17" s="126"/>
      <c r="K17" s="130"/>
      <c r="L17" s="126"/>
      <c r="M17" s="126"/>
      <c r="N17" s="126"/>
      <c r="O17" s="126"/>
      <c r="P17" s="126"/>
      <c r="Q17" s="126"/>
      <c r="R17" s="126"/>
      <c r="S17" s="126"/>
      <c r="T17" s="126"/>
      <c r="U17" s="126"/>
      <c r="V17" s="126"/>
    </row>
    <row r="18" spans="1:22" ht="15.95" thickBot="1">
      <c r="A18" s="137"/>
      <c r="B18" s="138"/>
      <c r="C18" s="139"/>
      <c r="D18" s="139"/>
      <c r="E18" s="139"/>
      <c r="F18" s="139"/>
      <c r="G18" s="139"/>
      <c r="H18" s="140"/>
      <c r="I18" s="141"/>
      <c r="J18" s="126"/>
      <c r="K18" s="130"/>
      <c r="L18" s="126"/>
      <c r="M18" s="126"/>
      <c r="N18" s="126"/>
      <c r="O18" s="126"/>
      <c r="P18" s="126"/>
      <c r="Q18" s="126"/>
      <c r="R18" s="126"/>
      <c r="S18" s="126"/>
      <c r="T18" s="126"/>
      <c r="U18" s="126"/>
      <c r="V18" s="126"/>
    </row>
    <row r="19" spans="1:22" ht="15.95" thickBot="1">
      <c r="A19" s="137"/>
      <c r="B19" s="179" t="s">
        <v>22</v>
      </c>
      <c r="C19" s="180"/>
      <c r="D19" s="2"/>
      <c r="E19" s="2"/>
      <c r="F19" s="3" t="str">
        <f>_xlfn.CONCAT('Additional Info &amp; Definitions'!D14," ","Total")</f>
        <v>Fiscal Year 2023 Total</v>
      </c>
      <c r="G19" s="4">
        <f>SUM(G13:G17)</f>
        <v>0</v>
      </c>
      <c r="H19" s="60">
        <f>SUM(H13:H17)</f>
        <v>0</v>
      </c>
      <c r="I19" s="153"/>
      <c r="J19" s="126"/>
      <c r="K19" s="130"/>
      <c r="L19" s="126"/>
      <c r="M19" s="126"/>
      <c r="N19" s="126"/>
      <c r="O19" s="126"/>
      <c r="P19" s="126"/>
      <c r="Q19" s="126"/>
      <c r="R19" s="126"/>
      <c r="S19" s="126"/>
      <c r="T19" s="126"/>
      <c r="U19" s="126"/>
      <c r="V19" s="126"/>
    </row>
    <row r="20" spans="1:22" s="5" customFormat="1" ht="15.95" thickBot="1">
      <c r="A20" s="137"/>
      <c r="B20" s="154"/>
      <c r="C20" s="155"/>
      <c r="D20" s="155"/>
      <c r="E20" s="155"/>
      <c r="F20" s="155"/>
      <c r="G20" s="155"/>
      <c r="H20" s="156"/>
      <c r="I20" s="157"/>
      <c r="J20" s="137"/>
      <c r="K20" s="158"/>
      <c r="L20" s="137"/>
      <c r="M20" s="137"/>
      <c r="N20" s="137"/>
      <c r="O20" s="137"/>
      <c r="P20" s="137"/>
      <c r="Q20" s="137"/>
      <c r="R20" s="137"/>
      <c r="S20" s="137"/>
      <c r="T20" s="137"/>
      <c r="U20" s="137"/>
      <c r="V20" s="137"/>
    </row>
    <row r="21" spans="1:22">
      <c r="A21" s="126"/>
      <c r="B21" s="126"/>
      <c r="C21" s="126"/>
      <c r="D21" s="126"/>
      <c r="E21" s="126"/>
      <c r="F21" s="126"/>
      <c r="G21" s="126"/>
      <c r="H21" s="74"/>
      <c r="I21" s="53"/>
      <c r="J21" s="126"/>
      <c r="K21" s="126"/>
      <c r="L21" s="126"/>
      <c r="M21" s="129"/>
      <c r="N21" s="129"/>
      <c r="O21" s="129"/>
      <c r="P21" s="130"/>
      <c r="Q21" s="126"/>
      <c r="R21" s="126"/>
      <c r="S21" s="126"/>
      <c r="T21" s="126"/>
      <c r="U21" s="126"/>
      <c r="V21" s="130"/>
    </row>
    <row r="22" spans="1:22">
      <c r="A22" s="126"/>
      <c r="B22" s="126"/>
      <c r="C22" s="126"/>
      <c r="D22" s="126"/>
      <c r="E22" s="126"/>
      <c r="F22" s="126"/>
      <c r="G22" s="126"/>
      <c r="H22" s="53"/>
      <c r="I22" s="53"/>
      <c r="J22" s="126"/>
      <c r="K22" s="126"/>
      <c r="L22" s="126"/>
      <c r="M22" s="129"/>
      <c r="N22" s="129"/>
      <c r="O22" s="129"/>
      <c r="P22" s="130"/>
      <c r="Q22" s="126"/>
      <c r="R22" s="126"/>
      <c r="S22" s="126"/>
      <c r="T22" s="126"/>
      <c r="U22" s="126"/>
      <c r="V22" s="130"/>
    </row>
    <row r="23" spans="1:22">
      <c r="A23" s="126"/>
      <c r="B23" s="126"/>
      <c r="C23" s="126"/>
      <c r="D23" s="126"/>
      <c r="E23" s="126"/>
      <c r="F23" s="126"/>
      <c r="G23" s="126"/>
      <c r="H23" s="53"/>
      <c r="I23" s="53"/>
      <c r="J23" s="126"/>
      <c r="K23" s="126"/>
      <c r="L23" s="126"/>
      <c r="M23" s="129"/>
      <c r="N23" s="129"/>
      <c r="O23" s="129"/>
      <c r="P23" s="130"/>
      <c r="Q23" s="126"/>
      <c r="R23" s="126"/>
      <c r="S23" s="126"/>
      <c r="T23" s="126"/>
      <c r="U23" s="126"/>
      <c r="V23" s="130"/>
    </row>
    <row r="24" spans="1:22">
      <c r="A24" s="126"/>
      <c r="B24" s="126"/>
      <c r="C24" s="126"/>
      <c r="D24" s="126"/>
      <c r="E24" s="126"/>
      <c r="F24" s="126"/>
      <c r="G24" s="126"/>
      <c r="H24" s="53"/>
      <c r="I24" s="53"/>
      <c r="J24" s="126"/>
      <c r="K24" s="126"/>
      <c r="L24" s="126"/>
      <c r="M24" s="129"/>
      <c r="N24" s="129"/>
      <c r="O24" s="129"/>
      <c r="P24" s="130"/>
      <c r="Q24" s="126"/>
      <c r="R24" s="126"/>
      <c r="S24" s="126"/>
      <c r="T24" s="126"/>
      <c r="U24" s="126"/>
      <c r="V24" s="130"/>
    </row>
    <row r="25" spans="1:22">
      <c r="A25" s="126"/>
      <c r="B25" s="126"/>
      <c r="C25" s="126"/>
      <c r="D25" s="126"/>
      <c r="E25" s="126"/>
      <c r="F25" s="126"/>
      <c r="G25" s="126"/>
      <c r="H25" s="53"/>
      <c r="I25" s="53"/>
      <c r="J25" s="126"/>
      <c r="K25" s="126"/>
      <c r="L25" s="126"/>
      <c r="M25" s="129"/>
      <c r="N25" s="129"/>
      <c r="O25" s="129"/>
      <c r="P25" s="130"/>
      <c r="Q25" s="126"/>
      <c r="R25" s="126"/>
      <c r="S25" s="126"/>
      <c r="T25" s="126"/>
      <c r="U25" s="126"/>
      <c r="V25" s="130"/>
    </row>
    <row r="26" spans="1:22">
      <c r="A26" s="126"/>
      <c r="B26" s="126"/>
      <c r="C26" s="126"/>
      <c r="D26" s="126"/>
      <c r="E26" s="126"/>
      <c r="F26" s="126"/>
      <c r="G26" s="126"/>
      <c r="H26" s="53"/>
      <c r="I26" s="53"/>
      <c r="J26" s="126"/>
      <c r="K26" s="126"/>
      <c r="L26" s="126"/>
      <c r="M26" s="129"/>
      <c r="N26" s="129"/>
      <c r="O26" s="129"/>
      <c r="P26" s="130"/>
      <c r="Q26" s="126"/>
      <c r="R26" s="126"/>
      <c r="S26" s="126"/>
      <c r="T26" s="126"/>
      <c r="U26" s="126"/>
      <c r="V26" s="130"/>
    </row>
    <row r="27" spans="1:22">
      <c r="A27" s="126"/>
      <c r="B27" s="126"/>
      <c r="C27" s="126"/>
      <c r="D27" s="126"/>
      <c r="E27" s="126"/>
      <c r="F27" s="126"/>
      <c r="G27" s="126"/>
      <c r="H27" s="53"/>
      <c r="I27" s="53"/>
      <c r="J27" s="126"/>
      <c r="K27" s="126"/>
      <c r="L27" s="126"/>
      <c r="M27" s="129"/>
      <c r="N27" s="129"/>
      <c r="O27" s="129"/>
      <c r="P27" s="130"/>
      <c r="Q27" s="126"/>
      <c r="R27" s="126"/>
      <c r="S27" s="126"/>
      <c r="T27" s="126"/>
      <c r="U27" s="126"/>
      <c r="V27" s="130"/>
    </row>
    <row r="29" spans="1:22">
      <c r="A29" s="126"/>
      <c r="B29" s="126"/>
      <c r="C29" s="126"/>
      <c r="D29" s="126"/>
      <c r="E29" s="126"/>
      <c r="F29" s="126"/>
      <c r="G29" s="126"/>
      <c r="H29" s="127"/>
      <c r="I29" s="128"/>
      <c r="J29" s="126"/>
      <c r="K29" s="126"/>
      <c r="L29" s="126"/>
      <c r="M29" s="129"/>
      <c r="N29" s="129"/>
      <c r="O29" s="129"/>
      <c r="P29" s="130"/>
      <c r="Q29" s="126"/>
      <c r="R29" s="126"/>
      <c r="S29" s="126"/>
      <c r="T29" s="126"/>
      <c r="U29" s="126"/>
      <c r="V29" s="130"/>
    </row>
  </sheetData>
  <sheetProtection algorithmName="SHA-512" hashValue="YVlgwgo3ElHyWMDWrEXhbpcutc/tWEOOkMm1JQVVX58KG1SlDY74sUz+o9HzIDJd0C5H/rzIgCKM5hwjaylJIQ==" saltValue="TFQp/dZx5D5NyBqX28vEHw==" spinCount="100000" sheet="1" objects="1" scenarios="1"/>
  <protectedRanges>
    <protectedRange sqref="I13:I17 C13:F17" name="Student Employees"/>
  </protectedRanges>
  <mergeCells count="13">
    <mergeCell ref="B12:C12"/>
    <mergeCell ref="B19:C19"/>
    <mergeCell ref="B2:I2"/>
    <mergeCell ref="B4:I4"/>
    <mergeCell ref="B6:I6"/>
    <mergeCell ref="B7:I7"/>
    <mergeCell ref="B5:I5"/>
    <mergeCell ref="B10:B11"/>
    <mergeCell ref="C10:C11"/>
    <mergeCell ref="I10:I11"/>
    <mergeCell ref="D11:H11"/>
    <mergeCell ref="B9:I9"/>
    <mergeCell ref="D10:H10"/>
  </mergeCells>
  <phoneticPr fontId="7" type="noConversion"/>
  <dataValidations count="1">
    <dataValidation type="custom" allowBlank="1" showInputMessage="1" showErrorMessage="1" errorTitle="Invalid Entry!" error="Hourly rate must be greater than $13.85 per hour. " promptTitle="Minimum Rate Requirement" prompt="Minimum wage for student employees is $13.85 per hour from January 1, 2023 to December 31, 2023." sqref="D13:D17" xr:uid="{9D190844-38C3-42AE-BFAD-ED7B24002C6B}">
      <formula1>D13&gt;13.84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2"/>
  <sheetViews>
    <sheetView topLeftCell="A26" zoomScaleNormal="100" workbookViewId="0">
      <selection activeCell="E37" sqref="E37"/>
    </sheetView>
  </sheetViews>
  <sheetFormatPr defaultColWidth="12.625" defaultRowHeight="15" customHeight="1"/>
  <cols>
    <col min="1" max="1" width="3.125" style="6" customWidth="1"/>
    <col min="2" max="2" width="30.125" style="6" customWidth="1"/>
    <col min="3" max="3" width="45.625" style="6" bestFit="1" customWidth="1"/>
    <col min="4" max="4" width="22.875" style="6" bestFit="1" customWidth="1"/>
    <col min="5" max="5" width="53.875" style="78" customWidth="1"/>
    <col min="6" max="6" width="11.875" style="6" bestFit="1" customWidth="1"/>
    <col min="7" max="7" width="53.625" style="6" customWidth="1"/>
    <col min="8" max="23" width="7.625" style="6" customWidth="1"/>
    <col min="24" max="16384" width="12.625" style="6"/>
  </cols>
  <sheetData>
    <row r="1" spans="1:6" ht="15" customHeight="1" thickBot="1"/>
    <row r="2" spans="1:6" ht="27" thickBot="1">
      <c r="B2" s="164" t="str">
        <f>_xlfn.CONCAT("Campus Sustainability Fund - Mini Grant Funding Request - Operating Budget for", " ",'Project Information Summary'!C12)</f>
        <v>Campus Sustainability Fund - Mini Grant Funding Request - Operating Budget for FORCE's Feminist Pharmacy</v>
      </c>
      <c r="C2" s="165"/>
      <c r="D2" s="165"/>
      <c r="E2" s="166"/>
    </row>
    <row r="3" spans="1:6" ht="15" customHeight="1" thickBot="1">
      <c r="B3" s="49"/>
      <c r="C3" s="50"/>
      <c r="D3" s="50"/>
      <c r="E3" s="89"/>
    </row>
    <row r="4" spans="1:6" ht="45" customHeight="1">
      <c r="B4" s="184" t="s">
        <v>23</v>
      </c>
      <c r="C4" s="185"/>
      <c r="D4" s="185"/>
      <c r="E4" s="186"/>
    </row>
    <row r="5" spans="1:6" ht="60" customHeight="1">
      <c r="B5" s="187" t="s">
        <v>24</v>
      </c>
      <c r="C5" s="188"/>
      <c r="D5" s="188"/>
      <c r="E5" s="189"/>
    </row>
    <row r="6" spans="1:6" ht="60" customHeight="1">
      <c r="B6" s="187" t="s">
        <v>25</v>
      </c>
      <c r="C6" s="188"/>
      <c r="D6" s="188"/>
      <c r="E6" s="189"/>
    </row>
    <row r="7" spans="1:6" ht="30" customHeight="1">
      <c r="B7" s="214" t="s">
        <v>26</v>
      </c>
      <c r="C7" s="215"/>
      <c r="D7" s="215"/>
      <c r="E7" s="216"/>
    </row>
    <row r="8" spans="1:6" ht="45" customHeight="1" thickBot="1">
      <c r="B8" s="217" t="s">
        <v>27</v>
      </c>
      <c r="C8" s="218"/>
      <c r="D8" s="218"/>
      <c r="E8" s="219"/>
    </row>
    <row r="9" spans="1:6" ht="14.25" customHeight="1" thickBot="1">
      <c r="B9" s="8"/>
      <c r="C9" s="9"/>
      <c r="D9" s="9"/>
      <c r="E9" s="90"/>
    </row>
    <row r="10" spans="1:6" ht="20.100000000000001" thickBot="1">
      <c r="B10" s="207" t="s">
        <v>28</v>
      </c>
      <c r="C10" s="208"/>
      <c r="D10" s="208"/>
      <c r="E10" s="209"/>
    </row>
    <row r="11" spans="1:6" ht="14.25" customHeight="1">
      <c r="B11" s="10" t="s">
        <v>29</v>
      </c>
      <c r="C11" s="11" t="s">
        <v>30</v>
      </c>
      <c r="D11" s="114" t="s">
        <v>10</v>
      </c>
      <c r="E11" s="91" t="s">
        <v>31</v>
      </c>
    </row>
    <row r="12" spans="1:6" ht="14.25" customHeight="1">
      <c r="A12" s="12"/>
      <c r="B12" s="212"/>
      <c r="C12" s="213"/>
      <c r="D12" s="20" t="str">
        <f>'Additional Info &amp; Definitions'!$D$14</f>
        <v>Fiscal Year 2023</v>
      </c>
      <c r="E12" s="92"/>
    </row>
    <row r="13" spans="1:6" ht="14.25" customHeight="1" thickBot="1">
      <c r="B13" s="13" t="s">
        <v>32</v>
      </c>
      <c r="C13" s="14" t="s">
        <v>33</v>
      </c>
      <c r="D13" s="42">
        <f>'Mini Grant Personnel Summary'!G19</f>
        <v>0</v>
      </c>
      <c r="E13" s="93"/>
    </row>
    <row r="14" spans="1:6" ht="20.100000000000001" thickBot="1">
      <c r="B14" s="210" t="s">
        <v>34</v>
      </c>
      <c r="C14" s="211"/>
      <c r="D14" s="17">
        <f>SUM(D13:D13)</f>
        <v>0</v>
      </c>
      <c r="E14" s="94"/>
    </row>
    <row r="15" spans="1:6" ht="14.25" customHeight="1" thickBot="1">
      <c r="A15" s="12"/>
      <c r="B15" s="18"/>
      <c r="C15" s="19"/>
      <c r="D15" s="19"/>
      <c r="E15" s="95"/>
      <c r="F15" s="12"/>
    </row>
    <row r="16" spans="1:6" ht="14.25" customHeight="1">
      <c r="B16" s="10" t="s">
        <v>29</v>
      </c>
      <c r="C16" s="11" t="s">
        <v>30</v>
      </c>
      <c r="D16" s="114" t="s">
        <v>10</v>
      </c>
      <c r="E16" s="91" t="s">
        <v>31</v>
      </c>
    </row>
    <row r="17" spans="1:6" ht="14.25" customHeight="1">
      <c r="A17" s="12"/>
      <c r="B17" s="212"/>
      <c r="C17" s="213"/>
      <c r="D17" s="20" t="str">
        <f>'Additional Info &amp; Definitions'!$D$14</f>
        <v>Fiscal Year 2023</v>
      </c>
      <c r="E17" s="92"/>
    </row>
    <row r="18" spans="1:6" ht="14.25" customHeight="1" thickBot="1">
      <c r="B18" s="13" t="s">
        <v>35</v>
      </c>
      <c r="C18" s="14" t="s">
        <v>36</v>
      </c>
      <c r="D18" s="41">
        <f>'Mini Grant Personnel Summary'!H19</f>
        <v>0</v>
      </c>
      <c r="E18" s="93"/>
    </row>
    <row r="19" spans="1:6" ht="20.100000000000001" thickBot="1">
      <c r="B19" s="210" t="s">
        <v>37</v>
      </c>
      <c r="C19" s="211"/>
      <c r="D19" s="21">
        <f>SUM(D18:D18)</f>
        <v>0</v>
      </c>
      <c r="E19" s="96"/>
    </row>
    <row r="20" spans="1:6" ht="14.25" customHeight="1" thickBot="1">
      <c r="A20" s="12"/>
      <c r="B20" s="18"/>
      <c r="C20" s="19"/>
      <c r="D20" s="19"/>
      <c r="E20" s="95"/>
      <c r="F20" s="12"/>
    </row>
    <row r="21" spans="1:6" ht="20.100000000000001" thickBot="1">
      <c r="B21" s="207" t="s">
        <v>38</v>
      </c>
      <c r="C21" s="208"/>
      <c r="D21" s="208"/>
      <c r="E21" s="209"/>
    </row>
    <row r="22" spans="1:6" ht="14.25" customHeight="1">
      <c r="B22" s="10" t="s">
        <v>39</v>
      </c>
      <c r="C22" s="11" t="s">
        <v>30</v>
      </c>
      <c r="D22" s="114" t="s">
        <v>10</v>
      </c>
      <c r="E22" s="91" t="s">
        <v>31</v>
      </c>
    </row>
    <row r="23" spans="1:6" ht="14.25" customHeight="1">
      <c r="A23" s="12"/>
      <c r="B23" s="212"/>
      <c r="C23" s="213"/>
      <c r="D23" s="20" t="str">
        <f>'Additional Info &amp; Definitions'!$D$14</f>
        <v>Fiscal Year 2023</v>
      </c>
      <c r="E23" s="92"/>
    </row>
    <row r="24" spans="1:6" ht="14.25" customHeight="1">
      <c r="B24" s="13" t="s">
        <v>40</v>
      </c>
      <c r="C24" s="160" t="s">
        <v>41</v>
      </c>
      <c r="D24" s="161">
        <v>197.5</v>
      </c>
      <c r="E24" s="162" t="s">
        <v>42</v>
      </c>
    </row>
    <row r="25" spans="1:6" ht="14.25" customHeight="1">
      <c r="B25" s="13" t="s">
        <v>40</v>
      </c>
      <c r="C25" s="160" t="s">
        <v>43</v>
      </c>
      <c r="D25" s="161">
        <v>292.5</v>
      </c>
      <c r="E25" s="162" t="s">
        <v>44</v>
      </c>
    </row>
    <row r="26" spans="1:6" ht="14.25" customHeight="1">
      <c r="B26" s="13" t="s">
        <v>40</v>
      </c>
      <c r="C26" s="160" t="s">
        <v>45</v>
      </c>
      <c r="D26" s="161">
        <v>197.5</v>
      </c>
      <c r="E26" s="162" t="s">
        <v>46</v>
      </c>
    </row>
    <row r="27" spans="1:6" ht="14.25" customHeight="1">
      <c r="B27" s="13" t="s">
        <v>40</v>
      </c>
      <c r="C27" s="160" t="s">
        <v>47</v>
      </c>
      <c r="D27" s="161">
        <v>147.5</v>
      </c>
      <c r="E27" s="162" t="s">
        <v>48</v>
      </c>
    </row>
    <row r="28" spans="1:6" ht="14.25" customHeight="1">
      <c r="B28" s="13" t="s">
        <v>40</v>
      </c>
      <c r="C28" s="160" t="s">
        <v>49</v>
      </c>
      <c r="D28" s="161">
        <v>375</v>
      </c>
      <c r="E28" s="162" t="s">
        <v>50</v>
      </c>
    </row>
    <row r="29" spans="1:6" ht="14.25" customHeight="1">
      <c r="B29" s="13" t="s">
        <v>40</v>
      </c>
      <c r="C29" s="160" t="s">
        <v>51</v>
      </c>
      <c r="D29" s="161">
        <v>554.85</v>
      </c>
      <c r="E29" s="162" t="s">
        <v>52</v>
      </c>
    </row>
    <row r="30" spans="1:6" ht="14.25" customHeight="1">
      <c r="B30" s="13" t="s">
        <v>40</v>
      </c>
      <c r="C30" s="160" t="s">
        <v>53</v>
      </c>
      <c r="D30" s="161">
        <v>759.8</v>
      </c>
      <c r="E30" s="162" t="s">
        <v>54</v>
      </c>
    </row>
    <row r="31" spans="1:6" ht="27.75" customHeight="1">
      <c r="B31" s="13" t="s">
        <v>40</v>
      </c>
      <c r="C31" s="160" t="s">
        <v>55</v>
      </c>
      <c r="D31" s="161">
        <v>850</v>
      </c>
      <c r="E31" s="162" t="s">
        <v>56</v>
      </c>
    </row>
    <row r="32" spans="1:6" ht="27.75" customHeight="1">
      <c r="B32" s="13" t="s">
        <v>40</v>
      </c>
      <c r="C32" s="160" t="s">
        <v>57</v>
      </c>
      <c r="D32" s="161">
        <v>850</v>
      </c>
      <c r="E32" s="162" t="s">
        <v>56</v>
      </c>
    </row>
    <row r="33" spans="2:5" ht="24.75" customHeight="1">
      <c r="B33" s="13" t="s">
        <v>40</v>
      </c>
      <c r="C33" s="160" t="s">
        <v>58</v>
      </c>
      <c r="D33" s="161">
        <v>650</v>
      </c>
      <c r="E33" s="162" t="s">
        <v>59</v>
      </c>
    </row>
    <row r="34" spans="2:5" ht="14.25" customHeight="1">
      <c r="B34" s="13" t="s">
        <v>40</v>
      </c>
      <c r="C34" s="25"/>
      <c r="D34" s="54"/>
      <c r="E34" s="93"/>
    </row>
    <row r="35" spans="2:5" ht="14.25" customHeight="1">
      <c r="B35" s="13" t="s">
        <v>40</v>
      </c>
      <c r="C35" s="25"/>
      <c r="D35" s="54"/>
      <c r="E35" s="93"/>
    </row>
    <row r="36" spans="2:5" ht="14.25" customHeight="1">
      <c r="B36" s="13" t="s">
        <v>40</v>
      </c>
      <c r="C36" s="25"/>
      <c r="D36" s="54"/>
      <c r="E36" s="93"/>
    </row>
    <row r="37" spans="2:5" ht="14.25" customHeight="1">
      <c r="B37" s="13" t="s">
        <v>40</v>
      </c>
      <c r="C37" s="25"/>
      <c r="D37" s="54"/>
      <c r="E37" s="93"/>
    </row>
    <row r="38" spans="2:5" ht="14.25" customHeight="1" thickBot="1">
      <c r="B38" s="15" t="s">
        <v>40</v>
      </c>
      <c r="C38" s="26"/>
      <c r="D38" s="55"/>
      <c r="E38" s="98"/>
    </row>
    <row r="39" spans="2:5" ht="20.100000000000001" thickBot="1">
      <c r="B39" s="203" t="s">
        <v>60</v>
      </c>
      <c r="C39" s="204"/>
      <c r="D39" s="21">
        <f>SUM(D24:D38)</f>
        <v>4874.6499999999996</v>
      </c>
      <c r="E39" s="96"/>
    </row>
    <row r="40" spans="2:5" ht="14.25" customHeight="1" thickBot="1">
      <c r="B40" s="22"/>
      <c r="C40" s="23"/>
      <c r="D40" s="24"/>
      <c r="E40" s="97"/>
    </row>
    <row r="41" spans="2:5" ht="20.100000000000001" thickBot="1">
      <c r="B41" s="207" t="s">
        <v>61</v>
      </c>
      <c r="C41" s="208"/>
      <c r="D41" s="208"/>
      <c r="E41" s="209"/>
    </row>
    <row r="42" spans="2:5" ht="14.25" customHeight="1">
      <c r="B42" s="10" t="s">
        <v>62</v>
      </c>
      <c r="C42" s="11" t="s">
        <v>30</v>
      </c>
      <c r="D42" s="114" t="s">
        <v>10</v>
      </c>
      <c r="E42" s="91" t="s">
        <v>31</v>
      </c>
    </row>
    <row r="43" spans="2:5" ht="14.25" customHeight="1">
      <c r="B43" s="205"/>
      <c r="C43" s="206"/>
      <c r="D43" s="20" t="str">
        <f>'Additional Info &amp; Definitions'!$D$14</f>
        <v>Fiscal Year 2023</v>
      </c>
      <c r="E43" s="92"/>
    </row>
    <row r="44" spans="2:5" ht="14.25" customHeight="1">
      <c r="B44" s="13" t="s">
        <v>63</v>
      </c>
      <c r="C44" s="29"/>
      <c r="D44" s="54"/>
      <c r="E44" s="99"/>
    </row>
    <row r="45" spans="2:5" ht="14.25" customHeight="1">
      <c r="B45" s="13" t="s">
        <v>63</v>
      </c>
      <c r="C45" s="29"/>
      <c r="D45" s="54"/>
      <c r="E45" s="99"/>
    </row>
    <row r="46" spans="2:5" ht="14.25" customHeight="1">
      <c r="B46" s="13" t="s">
        <v>64</v>
      </c>
      <c r="C46" s="29"/>
      <c r="D46" s="54"/>
      <c r="E46" s="99"/>
    </row>
    <row r="47" spans="2:5" ht="14.25" customHeight="1">
      <c r="B47" s="13" t="s">
        <v>64</v>
      </c>
      <c r="C47" s="29"/>
      <c r="D47" s="54"/>
      <c r="E47" s="99"/>
    </row>
    <row r="48" spans="2:5" ht="14.25" customHeight="1">
      <c r="B48" s="68" t="s">
        <v>65</v>
      </c>
      <c r="C48" s="69"/>
      <c r="D48" s="70"/>
      <c r="E48" s="99"/>
    </row>
    <row r="49" spans="2:5" ht="14.25" customHeight="1">
      <c r="B49" s="68" t="s">
        <v>65</v>
      </c>
      <c r="C49" s="69"/>
      <c r="D49" s="70"/>
      <c r="E49" s="99"/>
    </row>
    <row r="50" spans="2:5" ht="14.25" customHeight="1" thickBot="1">
      <c r="B50" s="15" t="s">
        <v>66</v>
      </c>
      <c r="C50" s="30"/>
      <c r="D50" s="55"/>
      <c r="E50" s="99"/>
    </row>
    <row r="51" spans="2:5" ht="20.100000000000001" thickBot="1">
      <c r="B51" s="203" t="s">
        <v>67</v>
      </c>
      <c r="C51" s="204"/>
      <c r="D51" s="21">
        <f>SUM(D44:D50)</f>
        <v>0</v>
      </c>
      <c r="E51" s="96"/>
    </row>
    <row r="52" spans="2:5" ht="14.25" customHeight="1" thickBot="1">
      <c r="B52" s="22"/>
      <c r="C52" s="23"/>
      <c r="D52" s="24"/>
      <c r="E52" s="97"/>
    </row>
    <row r="53" spans="2:5" ht="14.25" customHeight="1">
      <c r="B53" s="27"/>
      <c r="C53" s="28"/>
      <c r="D53" s="19"/>
      <c r="E53" s="95"/>
    </row>
    <row r="54" spans="2:5" ht="14.25" customHeight="1" thickBot="1">
      <c r="B54" s="220" t="s">
        <v>68</v>
      </c>
      <c r="C54" s="221"/>
      <c r="D54" s="221"/>
      <c r="E54" s="222"/>
    </row>
    <row r="55" spans="2:5" ht="14.25" customHeight="1">
      <c r="B55" s="18"/>
      <c r="C55" s="19"/>
      <c r="D55" s="114" t="s">
        <v>69</v>
      </c>
      <c r="E55" s="115" t="s">
        <v>31</v>
      </c>
    </row>
    <row r="56" spans="2:5" ht="14.25" customHeight="1">
      <c r="B56" s="18"/>
      <c r="C56" s="19"/>
      <c r="D56" s="20" t="str">
        <f>'Additional Info &amp; Definitions'!$D$14</f>
        <v>Fiscal Year 2023</v>
      </c>
      <c r="E56" s="116"/>
    </row>
    <row r="57" spans="2:5" ht="14.25" customHeight="1" thickBot="1">
      <c r="B57" s="223" t="s">
        <v>70</v>
      </c>
      <c r="C57" s="224"/>
      <c r="D57" s="117">
        <f>SUM(D14,D19,D39,D51,)</f>
        <v>4874.6499999999996</v>
      </c>
      <c r="E57" s="118"/>
    </row>
    <row r="58" spans="2:5" ht="14.25" customHeight="1" thickBot="1">
      <c r="B58" s="22"/>
      <c r="C58" s="23"/>
      <c r="D58" s="24"/>
      <c r="E58" s="119"/>
    </row>
    <row r="59" spans="2:5" ht="14.25" customHeight="1" thickBot="1">
      <c r="B59" s="225" t="s">
        <v>71</v>
      </c>
      <c r="C59" s="226"/>
      <c r="D59" s="226"/>
      <c r="E59" s="227"/>
    </row>
    <row r="60" spans="2:5" ht="14.25" customHeight="1">
      <c r="B60" s="10" t="s">
        <v>29</v>
      </c>
      <c r="C60" s="11" t="s">
        <v>30</v>
      </c>
      <c r="D60" s="114" t="s">
        <v>69</v>
      </c>
      <c r="E60" s="115" t="s">
        <v>31</v>
      </c>
    </row>
    <row r="61" spans="2:5" ht="14.25" customHeight="1">
      <c r="B61" s="228"/>
      <c r="C61" s="229"/>
      <c r="D61" s="20" t="str">
        <f>'Additional Info &amp; Definitions'!$D$14</f>
        <v>Fiscal Year 2023</v>
      </c>
      <c r="E61" s="120"/>
    </row>
    <row r="62" spans="2:5" ht="14.25" customHeight="1" thickBot="1">
      <c r="B62" s="15" t="s">
        <v>71</v>
      </c>
      <c r="C62" s="16" t="s">
        <v>72</v>
      </c>
      <c r="D62" s="121">
        <f>ROUNDUP(D57*0.02,-1)</f>
        <v>100</v>
      </c>
      <c r="E62" s="122"/>
    </row>
    <row r="63" spans="2:5" ht="14.25" customHeight="1">
      <c r="B63" s="18"/>
      <c r="C63" s="19"/>
      <c r="D63" s="111"/>
      <c r="E63" s="123"/>
    </row>
    <row r="64" spans="2:5" ht="14.25" customHeight="1" thickBot="1">
      <c r="B64" s="112"/>
      <c r="C64" s="24"/>
      <c r="D64" s="24"/>
      <c r="E64" s="124"/>
    </row>
    <row r="65" spans="1:7" s="33" customFormat="1" ht="27" thickBot="1">
      <c r="A65" s="32"/>
      <c r="B65" s="234" t="s">
        <v>73</v>
      </c>
      <c r="C65" s="235"/>
      <c r="D65" s="235"/>
      <c r="E65" s="236"/>
      <c r="F65" s="32"/>
    </row>
    <row r="66" spans="1:7" ht="14.25" customHeight="1">
      <c r="A66" s="12"/>
      <c r="B66" s="18"/>
      <c r="C66" s="19"/>
      <c r="D66" s="114" t="s">
        <v>69</v>
      </c>
      <c r="E66" s="91" t="s">
        <v>31</v>
      </c>
      <c r="F66" s="12"/>
    </row>
    <row r="67" spans="1:7" ht="14.25" customHeight="1">
      <c r="A67" s="12"/>
      <c r="B67" s="18"/>
      <c r="C67" s="19"/>
      <c r="D67" s="20" t="str">
        <f>'Additional Info &amp; Definitions'!$D$14</f>
        <v>Fiscal Year 2023</v>
      </c>
      <c r="E67" s="100"/>
      <c r="F67" s="12"/>
    </row>
    <row r="68" spans="1:7" ht="20.100000000000001" thickBot="1">
      <c r="A68" s="12"/>
      <c r="B68" s="232" t="s">
        <v>74</v>
      </c>
      <c r="C68" s="233"/>
      <c r="D68" s="40">
        <f>SUM(D14,D19,D39,D51,D62)</f>
        <v>4974.6499999999996</v>
      </c>
      <c r="E68" s="101"/>
      <c r="F68" s="57"/>
      <c r="G68"/>
    </row>
    <row r="69" spans="1:7" ht="14.25" customHeight="1" thickBot="1">
      <c r="B69" s="18"/>
      <c r="C69" s="31"/>
      <c r="D69" s="105"/>
      <c r="E69" s="102"/>
      <c r="F69" s="12"/>
    </row>
    <row r="70" spans="1:7" ht="14.25" customHeight="1" thickBot="1">
      <c r="B70" s="27"/>
      <c r="C70" s="110"/>
      <c r="D70" s="106" t="str">
        <f>'Additional Info &amp; Definitions'!$D$14</f>
        <v>Fiscal Year 2023</v>
      </c>
      <c r="E70" s="108"/>
      <c r="F70" s="12"/>
    </row>
    <row r="71" spans="1:7" ht="27" thickBot="1">
      <c r="B71" s="230" t="s">
        <v>75</v>
      </c>
      <c r="C71" s="231"/>
      <c r="D71" s="107">
        <f>ROUNDUP(D68,-2)</f>
        <v>5000</v>
      </c>
      <c r="E71" s="109"/>
      <c r="F71" s="113" t="str">
        <f>IF((OR(D71&gt;5000)),"OVER BUDGET"," ")</f>
        <v xml:space="preserve"> </v>
      </c>
      <c r="G71" s="38" t="str">
        <f>IF(F71="OVER BUDGET","Your budget is over our $5,000 limit. Please reduce your budget to below $5,000 before submitting.", " ")</f>
        <v xml:space="preserve"> </v>
      </c>
    </row>
    <row r="72" spans="1:7" ht="14.25" customHeight="1">
      <c r="B72" s="34"/>
      <c r="C72" s="35"/>
      <c r="D72" s="36"/>
      <c r="E72" s="103"/>
    </row>
    <row r="73" spans="1:7" ht="14.25" customHeight="1">
      <c r="B73" s="34"/>
      <c r="C73" s="35"/>
      <c r="D73" s="36"/>
      <c r="E73" s="103"/>
    </row>
    <row r="74" spans="1:7" ht="14.25" customHeight="1">
      <c r="B74" s="34"/>
      <c r="C74" s="35"/>
      <c r="D74" s="36"/>
      <c r="E74" s="103"/>
    </row>
    <row r="75" spans="1:7" ht="14.25" customHeight="1">
      <c r="B75" s="34"/>
      <c r="C75" s="35"/>
      <c r="D75" s="36"/>
      <c r="E75" s="103"/>
    </row>
    <row r="76" spans="1:7" ht="14.25" customHeight="1">
      <c r="B76" s="34"/>
      <c r="C76" s="35"/>
      <c r="D76" s="36"/>
      <c r="E76" s="103"/>
    </row>
    <row r="77" spans="1:7" ht="14.25" customHeight="1">
      <c r="B77" s="34"/>
      <c r="C77" s="35"/>
      <c r="D77" s="36"/>
      <c r="E77" s="103"/>
    </row>
    <row r="78" spans="1:7" ht="14.25" customHeight="1">
      <c r="B78" s="34"/>
      <c r="C78" s="35"/>
      <c r="D78" s="36"/>
      <c r="E78" s="103"/>
    </row>
    <row r="79" spans="1:7" ht="14.25" customHeight="1">
      <c r="B79" s="34"/>
      <c r="C79" s="35"/>
      <c r="D79" s="36"/>
      <c r="E79" s="103"/>
    </row>
    <row r="80" spans="1:7" ht="14.25" customHeight="1">
      <c r="B80" s="34"/>
      <c r="C80" s="35"/>
      <c r="D80" s="36"/>
      <c r="E80" s="103"/>
    </row>
    <row r="81" spans="2:5" ht="14.25" customHeight="1">
      <c r="B81" s="35"/>
      <c r="C81" s="35"/>
      <c r="D81" s="36"/>
      <c r="E81" s="103"/>
    </row>
    <row r="82" spans="2:5" ht="14.25" customHeight="1"/>
    <row r="83" spans="2:5" ht="14.25" customHeight="1"/>
    <row r="84" spans="2:5" ht="14.25" customHeight="1"/>
    <row r="85" spans="2:5" ht="14.25" customHeight="1"/>
    <row r="86" spans="2:5" ht="14.25" customHeight="1"/>
    <row r="87" spans="2:5" ht="14.25" customHeight="1"/>
    <row r="88" spans="2:5" ht="14.25" customHeight="1"/>
    <row r="89" spans="2:5" ht="14.25" customHeight="1"/>
    <row r="90" spans="2:5" ht="14.25" customHeight="1"/>
    <row r="91" spans="2:5" ht="14.25" customHeight="1"/>
    <row r="92" spans="2:5" ht="14.25" customHeight="1"/>
    <row r="93" spans="2:5" ht="14.25" customHeight="1"/>
    <row r="94" spans="2:5" ht="14.25" customHeight="1"/>
    <row r="95" spans="2:5" ht="14.25" customHeight="1"/>
    <row r="96" spans="2:5"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sheetData>
  <sheetProtection algorithmName="SHA-512" hashValue="qtmSZ5FzHr+DPhrrRNUpCRpeBrny6z/lJAzMVfjDLibvO2M43P57avHkh4JSAiykdYyAUq2yrXAsd4AnyqRzrA==" saltValue="fFqnglkKCW11KAK+rXw7jQ==" spinCount="100000" sheet="1" objects="1" scenarios="1"/>
  <protectedRanges>
    <protectedRange sqref="C44:D50" name="Travel"/>
    <protectedRange sqref="C24:D38" name="Supplies"/>
    <protectedRange sqref="E18:E19 E24:E39 E13:E14 E44:E51 E71" name="Notes"/>
    <protectedRange sqref="E57" name="Notes_2"/>
  </protectedRanges>
  <mergeCells count="24">
    <mergeCell ref="B54:E54"/>
    <mergeCell ref="B57:C57"/>
    <mergeCell ref="B59:E59"/>
    <mergeCell ref="B61:C61"/>
    <mergeCell ref="B71:C71"/>
    <mergeCell ref="B68:C68"/>
    <mergeCell ref="B65:E65"/>
    <mergeCell ref="B2:E2"/>
    <mergeCell ref="B10:E10"/>
    <mergeCell ref="B39:C39"/>
    <mergeCell ref="B19:C19"/>
    <mergeCell ref="B21:E21"/>
    <mergeCell ref="B12:C12"/>
    <mergeCell ref="B17:C17"/>
    <mergeCell ref="B51:C51"/>
    <mergeCell ref="B4:E4"/>
    <mergeCell ref="B5:E5"/>
    <mergeCell ref="B43:C43"/>
    <mergeCell ref="B41:E41"/>
    <mergeCell ref="B14:C14"/>
    <mergeCell ref="B23:C23"/>
    <mergeCell ref="B6:E6"/>
    <mergeCell ref="B7:E7"/>
    <mergeCell ref="B8:E8"/>
  </mergeCells>
  <conditionalFormatting sqref="F71">
    <cfRule type="containsText" dxfId="1" priority="1" operator="containsText" text="OVER BUDGET">
      <formula>NOT(ISERROR(SEARCH("OVER BUDGET",F71)))</formula>
    </cfRule>
  </conditionalFormatting>
  <dataValidations count="7">
    <dataValidation allowBlank="1" showInputMessage="1" showErrorMessage="1" prompt="Please provide a detailed but succinct summary of supplies and/or operations expenses that may be needed. " sqref="C34:C37" xr:uid="{0D6EB72A-FB0B-49B3-A21B-CA54A861D378}"/>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38" xr:uid="{42BA814C-B2C4-4FBC-88EC-94D612F9A178}"/>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0" xr:uid="{FB30ECDB-7038-486E-9F62-9CC3190CA883}"/>
    <dataValidation allowBlank="1" showInputMessage="1" showErrorMessage="1" prompt="Please provide a detailed but succinct summary of travel expenses that may be needed. " sqref="C44:C49" xr:uid="{4D9BC044-3C8C-4977-8BC0-6D0E043B2E53}"/>
    <dataValidation allowBlank="1" showInputMessage="1" showErrorMessage="1" promptTitle="Rounded Funding Request" prompt="Note: All Total Annual Grant Funding Requests are rounded up to the nearest multiple of $100. " sqref="D71" xr:uid="{FAB0676C-D822-47AE-A107-20129743C6AD}"/>
    <dataValidation allowBlank="1" showInputMessage="1" showErrorMessage="1" promptTitle="Additional Information" prompt="More information on Administrative Service Charge can be found in the Additional Info &amp; Definitions sheet. " sqref="B59:E59" xr:uid="{A4DF22F8-E6DC-40C5-AF02-67FA2D4652C9}"/>
    <dataValidation allowBlank="1" showInputMessage="1" showErrorMessage="1" promptTitle="Administrative Service Charge" prompt="Note: All ASCs are rounded up to the nearest multiple of $10. " sqref="D62" xr:uid="{BA54F7F1-8262-4E57-8A4E-FF731ACE533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E39"/>
  <sheetViews>
    <sheetView topLeftCell="A35" workbookViewId="0">
      <selection activeCell="E31" sqref="E31"/>
    </sheetView>
  </sheetViews>
  <sheetFormatPr defaultColWidth="9" defaultRowHeight="15"/>
  <cols>
    <col min="1" max="1" width="3.125" style="6" customWidth="1"/>
    <col min="2" max="2" width="47.875" style="78" bestFit="1" customWidth="1"/>
    <col min="3" max="3" width="40.625" style="6" customWidth="1"/>
    <col min="4" max="4" width="11.875" style="6" bestFit="1" customWidth="1"/>
    <col min="5" max="5" width="46" style="6" customWidth="1"/>
    <col min="6" max="16384" width="9" style="6"/>
  </cols>
  <sheetData>
    <row r="1" spans="2:5" ht="15.95" thickBot="1"/>
    <row r="2" spans="2:5" ht="27" thickBot="1">
      <c r="B2" s="164" t="str">
        <f>_xlfn.CONCAT("Campus Sustainability Fund - Mini Grant Funding Request - Project Information Summary for", " ",C12)</f>
        <v>Campus Sustainability Fund - Mini Grant Funding Request - Project Information Summary for FORCE's Feminist Pharmacy</v>
      </c>
      <c r="C2" s="165"/>
      <c r="D2" s="165"/>
      <c r="E2" s="166"/>
    </row>
    <row r="3" spans="2:5" ht="15.95" thickBot="1">
      <c r="B3" s="79"/>
      <c r="C3" s="50"/>
      <c r="D3" s="50"/>
      <c r="E3" s="51"/>
    </row>
    <row r="4" spans="2:5">
      <c r="B4" s="167" t="s">
        <v>76</v>
      </c>
      <c r="C4" s="168"/>
      <c r="D4" s="168"/>
      <c r="E4" s="169"/>
    </row>
    <row r="5" spans="2:5">
      <c r="B5" s="170"/>
      <c r="C5" s="171"/>
      <c r="D5" s="171"/>
      <c r="E5" s="172"/>
    </row>
    <row r="6" spans="2:5">
      <c r="B6" s="170"/>
      <c r="C6" s="171"/>
      <c r="D6" s="171"/>
      <c r="E6" s="172"/>
    </row>
    <row r="7" spans="2:5">
      <c r="B7" s="170"/>
      <c r="C7" s="171"/>
      <c r="D7" s="171"/>
      <c r="E7" s="172"/>
    </row>
    <row r="8" spans="2:5">
      <c r="B8" s="170"/>
      <c r="C8" s="171"/>
      <c r="D8" s="171"/>
      <c r="E8" s="172"/>
    </row>
    <row r="9" spans="2:5" ht="101.25" customHeight="1" thickBot="1">
      <c r="B9" s="173"/>
      <c r="C9" s="174"/>
      <c r="D9" s="174"/>
      <c r="E9" s="175"/>
    </row>
    <row r="10" spans="2:5" ht="15.95" thickBot="1"/>
    <row r="11" spans="2:5" ht="18.95">
      <c r="B11" s="237" t="s">
        <v>77</v>
      </c>
      <c r="C11" s="238"/>
    </row>
    <row r="12" spans="2:5" ht="15.95">
      <c r="B12" s="80" t="s">
        <v>78</v>
      </c>
      <c r="C12" s="44" t="s">
        <v>79</v>
      </c>
    </row>
    <row r="13" spans="2:5" ht="15.95">
      <c r="B13" s="80" t="s">
        <v>80</v>
      </c>
      <c r="C13" s="43" t="s">
        <v>81</v>
      </c>
    </row>
    <row r="14" spans="2:5" ht="15.95">
      <c r="B14" s="80" t="s">
        <v>82</v>
      </c>
      <c r="C14" s="45" t="s">
        <v>83</v>
      </c>
    </row>
    <row r="15" spans="2:5" ht="15.95">
      <c r="B15" s="80" t="s">
        <v>84</v>
      </c>
      <c r="C15" s="45" t="s">
        <v>83</v>
      </c>
    </row>
    <row r="16" spans="2:5" ht="15.95">
      <c r="B16" s="80" t="s">
        <v>85</v>
      </c>
      <c r="C16" s="45" t="s">
        <v>83</v>
      </c>
    </row>
    <row r="17" spans="1:5" ht="15.95">
      <c r="B17" s="81" t="s">
        <v>86</v>
      </c>
      <c r="C17" s="52" t="s">
        <v>83</v>
      </c>
    </row>
    <row r="18" spans="1:5" ht="17.100000000000001" thickBot="1">
      <c r="B18" s="82" t="s">
        <v>87</v>
      </c>
      <c r="C18" s="46" t="s">
        <v>83</v>
      </c>
    </row>
    <row r="19" spans="1:5" ht="15.95" thickBot="1"/>
    <row r="20" spans="1:5" ht="20.100000000000001" thickBot="1">
      <c r="B20" s="237" t="s">
        <v>88</v>
      </c>
      <c r="C20" s="239"/>
      <c r="D20" s="12"/>
    </row>
    <row r="21" spans="1:5">
      <c r="B21" s="83"/>
      <c r="C21" s="47" t="str">
        <f>'Additional Info &amp; Definitions'!$D$14</f>
        <v>Fiscal Year 2023</v>
      </c>
      <c r="D21" s="12"/>
    </row>
    <row r="22" spans="1:5" ht="15.95">
      <c r="B22" s="84" t="s">
        <v>89</v>
      </c>
      <c r="C22" s="41">
        <f>'Mini Grant Operating Budget'!D13+'Mini Grant Operating Budget'!D18</f>
        <v>0</v>
      </c>
      <c r="D22" s="12"/>
    </row>
    <row r="23" spans="1:5" ht="15.95">
      <c r="B23" s="84" t="s">
        <v>90</v>
      </c>
      <c r="C23" s="41">
        <f>'Mini Grant Operating Budget'!D39</f>
        <v>4874.6499999999996</v>
      </c>
      <c r="D23" s="12"/>
    </row>
    <row r="24" spans="1:5" ht="15.95">
      <c r="B24" s="85" t="s">
        <v>91</v>
      </c>
      <c r="C24" s="41">
        <f>'Mini Grant Operating Budget'!D51</f>
        <v>0</v>
      </c>
      <c r="D24" s="12"/>
    </row>
    <row r="25" spans="1:5" ht="17.100000000000001" thickBot="1">
      <c r="B25" s="85" t="s">
        <v>92</v>
      </c>
      <c r="C25" s="41">
        <f>'Mini Grant Operating Budget'!D62</f>
        <v>100</v>
      </c>
      <c r="D25" s="12"/>
    </row>
    <row r="26" spans="1:5" ht="21" thickBot="1">
      <c r="A26" s="12"/>
      <c r="B26" s="86" t="s">
        <v>74</v>
      </c>
      <c r="C26" s="39">
        <f>'Mini Grant Operating Budget'!D71</f>
        <v>5000</v>
      </c>
      <c r="D26" s="58" t="str">
        <f>'Mini Grant Operating Budget'!F71</f>
        <v xml:space="preserve"> </v>
      </c>
      <c r="E26" s="38" t="str">
        <f>IF(D26="OVER BUDGET","Your budget is over our $5,000 limit. Please reduce your budget to below $5,000 before submitting.", " ")</f>
        <v xml:space="preserve"> </v>
      </c>
    </row>
    <row r="27" spans="1:5" ht="15.95" thickBot="1"/>
    <row r="28" spans="1:5" ht="18.95">
      <c r="B28" s="237" t="s">
        <v>93</v>
      </c>
      <c r="C28" s="240"/>
    </row>
    <row r="29" spans="1:5" ht="15.95">
      <c r="B29" s="87" t="s">
        <v>94</v>
      </c>
      <c r="C29" s="7" t="str">
        <f>'Additional Info &amp; Definitions'!$D$14</f>
        <v>Fiscal Year 2023</v>
      </c>
    </row>
    <row r="30" spans="1:5" ht="15.95">
      <c r="B30" s="88" t="s">
        <v>95</v>
      </c>
      <c r="C30" s="48">
        <v>12000</v>
      </c>
    </row>
    <row r="31" spans="1:5">
      <c r="B31" s="88"/>
      <c r="C31" s="48"/>
    </row>
    <row r="32" spans="1:5">
      <c r="B32" s="88"/>
      <c r="C32" s="48"/>
    </row>
    <row r="33" spans="2:3">
      <c r="B33" s="88"/>
      <c r="C33" s="48"/>
    </row>
    <row r="34" spans="2:3" ht="15.95" thickBot="1">
      <c r="B34" s="88"/>
      <c r="C34" s="48"/>
    </row>
    <row r="35" spans="2:3" ht="21" thickBot="1">
      <c r="B35" s="86" t="s">
        <v>96</v>
      </c>
      <c r="C35" s="39">
        <f>SUM(C30:C34)</f>
        <v>12000</v>
      </c>
    </row>
    <row r="36" spans="2:3" ht="15.95" thickBot="1">
      <c r="B36" s="79"/>
      <c r="C36" s="50"/>
    </row>
    <row r="37" spans="2:3" ht="21" thickBot="1">
      <c r="B37" s="86" t="s">
        <v>97</v>
      </c>
      <c r="C37" s="39">
        <f>C26+C35</f>
        <v>17000</v>
      </c>
    </row>
    <row r="38" spans="2:3" ht="15.95" thickBot="1">
      <c r="B38" s="79"/>
      <c r="C38" s="50"/>
    </row>
    <row r="39" spans="2:3" ht="21" thickBot="1">
      <c r="B39" s="86" t="s">
        <v>98</v>
      </c>
      <c r="C39" s="56">
        <f>C26/C37</f>
        <v>0.29411764705882354</v>
      </c>
    </row>
  </sheetData>
  <sheetProtection algorithmName="SHA-512" hashValue="2312rDxCCtkuyHI8ZLnZqrT1fnaJb7LZ8aUGkVw393TgzCislRLCNCZ9HTltvRZs9v2VZH4z4+EqW4fx6rsK0Q==" saltValue="hTviPQLJu247RlJqHoRDPw==" spinCount="100000" sheet="1" objects="1" scenarios="1"/>
  <protectedRanges>
    <protectedRange sqref="C12:C13" name="Project Information Summary"/>
    <protectedRange sqref="B30:C34" name="Additional Funding Sources Summary"/>
  </protectedRanges>
  <mergeCells count="5">
    <mergeCell ref="B11:C11"/>
    <mergeCell ref="B20:C20"/>
    <mergeCell ref="B2:E2"/>
    <mergeCell ref="B4:E9"/>
    <mergeCell ref="B28:C28"/>
  </mergeCells>
  <conditionalFormatting sqref="D26">
    <cfRule type="containsText" dxfId="0" priority="1" operator="containsText" text="OVER BUDGET">
      <formula>NOT(ISERROR(SEARCH("OVER BUDGET",D26)))</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F20"/>
  <sheetViews>
    <sheetView tabSelected="1" topLeftCell="A13" workbookViewId="0"/>
  </sheetViews>
  <sheetFormatPr defaultColWidth="9" defaultRowHeight="15"/>
  <cols>
    <col min="1" max="1" width="2.875" style="6" customWidth="1"/>
    <col min="2" max="2" width="3.125" style="6" customWidth="1"/>
    <col min="3" max="3" width="30.625" style="6" customWidth="1"/>
    <col min="4" max="4" width="13" style="6" bestFit="1" customWidth="1"/>
    <col min="5" max="5" width="30.625" style="6" customWidth="1"/>
    <col min="6" max="6" width="75.125" style="6" customWidth="1"/>
    <col min="7" max="16384" width="9" style="6"/>
  </cols>
  <sheetData>
    <row r="2" spans="2:6">
      <c r="B2" s="163"/>
      <c r="C2" s="163"/>
      <c r="D2" s="163"/>
    </row>
    <row r="3" spans="2:6">
      <c r="B3" s="163"/>
      <c r="C3" s="163"/>
      <c r="D3" s="163"/>
    </row>
    <row r="4" spans="2:6">
      <c r="B4" s="163"/>
      <c r="C4" s="163"/>
      <c r="D4" s="163"/>
    </row>
    <row r="5" spans="2:6">
      <c r="B5" s="163"/>
      <c r="C5" s="163"/>
      <c r="D5" s="163"/>
    </row>
    <row r="6" spans="2:6">
      <c r="B6" s="163"/>
      <c r="C6" s="163"/>
      <c r="D6" s="163"/>
    </row>
    <row r="7" spans="2:6" ht="15.95" thickBot="1"/>
    <row r="8" spans="2:6" ht="27" thickBot="1">
      <c r="B8" s="164" t="s">
        <v>99</v>
      </c>
      <c r="C8" s="165"/>
      <c r="D8" s="165"/>
      <c r="E8" s="165"/>
      <c r="F8" s="166"/>
    </row>
    <row r="9" spans="2:6" ht="15.95" thickBot="1">
      <c r="B9" s="253"/>
      <c r="C9" s="254"/>
      <c r="D9" s="254"/>
      <c r="E9" s="254"/>
      <c r="F9" s="255"/>
    </row>
    <row r="10" spans="2:6" ht="18.95">
      <c r="B10" s="244" t="s">
        <v>100</v>
      </c>
      <c r="C10" s="245"/>
      <c r="D10" s="245"/>
      <c r="E10" s="245"/>
      <c r="F10" s="246"/>
    </row>
    <row r="11" spans="2:6" s="34" customFormat="1" ht="50.25" customHeight="1">
      <c r="B11" s="247" t="s">
        <v>101</v>
      </c>
      <c r="C11" s="248"/>
      <c r="D11" s="248"/>
      <c r="E11" s="248"/>
      <c r="F11" s="249"/>
    </row>
    <row r="12" spans="2:6" s="34" customFormat="1" ht="45" customHeight="1">
      <c r="B12" s="250" t="s">
        <v>102</v>
      </c>
      <c r="C12" s="251"/>
      <c r="D12" s="251"/>
      <c r="E12" s="251"/>
      <c r="F12" s="252"/>
    </row>
    <row r="13" spans="2:6" s="34" customFormat="1" ht="71.25" customHeight="1">
      <c r="B13" s="250" t="s">
        <v>103</v>
      </c>
      <c r="C13" s="251"/>
      <c r="D13" s="251"/>
      <c r="E13" s="251"/>
      <c r="F13" s="252"/>
    </row>
    <row r="14" spans="2:6">
      <c r="B14" s="64"/>
      <c r="C14" s="65"/>
      <c r="D14" s="71" t="s">
        <v>104</v>
      </c>
      <c r="E14" s="159"/>
      <c r="F14" s="66"/>
    </row>
    <row r="15" spans="2:6">
      <c r="B15" s="64"/>
      <c r="C15" s="67" t="s">
        <v>36</v>
      </c>
      <c r="D15" s="72">
        <v>0.02</v>
      </c>
      <c r="E15" s="65"/>
      <c r="F15" s="61"/>
    </row>
    <row r="16" spans="2:6" ht="15.95" thickBot="1">
      <c r="B16" s="64"/>
      <c r="C16" s="67"/>
      <c r="D16" s="125"/>
      <c r="E16" s="65"/>
      <c r="F16" s="61"/>
    </row>
    <row r="17" spans="2:6" ht="15.95" thickBot="1">
      <c r="B17" s="253"/>
      <c r="C17" s="254"/>
      <c r="D17" s="254"/>
      <c r="E17" s="254"/>
      <c r="F17" s="255"/>
    </row>
    <row r="18" spans="2:6" ht="18.95">
      <c r="B18" s="244" t="s">
        <v>105</v>
      </c>
      <c r="C18" s="245"/>
      <c r="D18" s="245"/>
      <c r="E18" s="245"/>
      <c r="F18" s="246"/>
    </row>
    <row r="19" spans="2:6" ht="75" customHeight="1" thickBot="1">
      <c r="B19" s="256" t="s">
        <v>106</v>
      </c>
      <c r="C19" s="257"/>
      <c r="D19" s="257"/>
      <c r="E19" s="257"/>
      <c r="F19" s="258"/>
    </row>
    <row r="20" spans="2:6" ht="59.25" customHeight="1" thickBot="1">
      <c r="B20" s="241" t="s">
        <v>107</v>
      </c>
      <c r="C20" s="242"/>
      <c r="D20" s="242"/>
      <c r="E20" s="242"/>
      <c r="F20" s="243"/>
    </row>
  </sheetData>
  <sheetProtection algorithmName="SHA-512" hashValue="8nnf+/cV/WY4zVdGrza2llAUFPfgNrOQM8whPEu8gHTtbbDDO/ATUAOzWVQdXDtkxph9vHOTjQ5whfq+ztKjDA==" saltValue="zgw23rsjyRMhcOTJdI0+Sg==" spinCount="100000" sheet="1" objects="1" scenarios="1"/>
  <mergeCells count="11">
    <mergeCell ref="B20:F20"/>
    <mergeCell ref="B2:D6"/>
    <mergeCell ref="B8:F8"/>
    <mergeCell ref="B10:F10"/>
    <mergeCell ref="B11:F11"/>
    <mergeCell ref="B12:F12"/>
    <mergeCell ref="B13:F13"/>
    <mergeCell ref="B9:F9"/>
    <mergeCell ref="B17:F17"/>
    <mergeCell ref="B18:F18"/>
    <mergeCell ref="B19:F1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7" ma:contentTypeDescription="Create a new document." ma:contentTypeScope="" ma:versionID="2df259c264cd4d35173f1130149b9341">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d3c75cc07ea2d79047155a6e00a59596"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54CAB9-02CA-43ED-901E-0D7199BF6B1B}"/>
</file>

<file path=customXml/itemProps2.xml><?xml version="1.0" encoding="utf-8"?>
<ds:datastoreItem xmlns:ds="http://schemas.openxmlformats.org/officeDocument/2006/customXml" ds:itemID="{0661BBDF-7461-48C0-B4D2-DC667F2C9D11}"/>
</file>

<file path=customXml/itemProps3.xml><?xml version="1.0" encoding="utf-8"?>
<ds:datastoreItem xmlns:ds="http://schemas.openxmlformats.org/officeDocument/2006/customXml" ds:itemID="{D8B39685-4D49-4862-A5E3-1032481CAE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2025-01-02T18:31:07Z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