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31"/>
  <workbookPr/>
  <mc:AlternateContent xmlns:mc="http://schemas.openxmlformats.org/markup-compatibility/2006">
    <mc:Choice Requires="x15">
      <x15ac:absPath xmlns:x15ac="http://schemas.microsoft.com/office/spreadsheetml/2010/11/ac" url="https://emailarizona.sharepoint.com/sites/BASS-CentralOfficeofSustainability/Shared Documents/CSF General/Budget Templates/FY2023/"/>
    </mc:Choice>
  </mc:AlternateContent>
  <xr:revisionPtr revIDLastSave="0" documentId="8_{9DA94375-AEC8-409A-9598-CCD656834A3D}" xr6:coauthVersionLast="47" xr6:coauthVersionMax="47" xr10:uidLastSave="{00000000-0000-0000-0000-000000000000}"/>
  <workbookProtection workbookAlgorithmName="SHA-512" workbookHashValue="V/BDUXNqUIFnkbicYDAYawZUzqpm4XYv8I7p3dbzripF3paaRVAOJVtVPrT/20mcyjkdXYrs5lRpnNKQjFBWug==" workbookSaltValue="CwJVSjgRsMH5tmbCzmKybA==" workbookSpinCount="100000" lockStructure="1"/>
  <bookViews>
    <workbookView xWindow="-110" yWindow="-110" windowWidth="19420" windowHeight="10420" firstSheet="2" activeTab="2" xr2:uid="{00000000-000D-0000-FFFF-FFFF00000000}"/>
  </bookViews>
  <sheets>
    <sheet name="Instructions &amp; Guidelines" sheetId="2" r:id="rId1"/>
    <sheet name="Annual Grant Personnel Summary" sheetId="4" r:id="rId2"/>
    <sheet name="Annual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C39" i="3" l="1"/>
  <c r="D81" i="1"/>
  <c r="F81" i="1"/>
  <c r="E81" i="1"/>
  <c r="F76" i="1"/>
  <c r="E76" i="1"/>
  <c r="D76" i="1"/>
  <c r="U55" i="4"/>
  <c r="M55" i="4"/>
  <c r="E55" i="4"/>
  <c r="Y55" i="4" l="1"/>
  <c r="I56" i="4"/>
  <c r="I57" i="4"/>
  <c r="I58" i="4"/>
  <c r="I55" i="4"/>
  <c r="Y58" i="4" l="1"/>
  <c r="X58" i="4"/>
  <c r="U58" i="4"/>
  <c r="Z58" i="4" s="1"/>
  <c r="AA58" i="4" s="1"/>
  <c r="Y57" i="4"/>
  <c r="X57" i="4"/>
  <c r="U57" i="4"/>
  <c r="Z57" i="4" s="1"/>
  <c r="AA57" i="4" s="1"/>
  <c r="Y56" i="4"/>
  <c r="X56" i="4"/>
  <c r="U56" i="4"/>
  <c r="X55" i="4"/>
  <c r="Z55" i="4" s="1"/>
  <c r="AA55" i="4" s="1"/>
  <c r="Q58" i="4"/>
  <c r="P58" i="4"/>
  <c r="R58" i="4" s="1"/>
  <c r="S58" i="4" s="1"/>
  <c r="M58" i="4"/>
  <c r="Q57" i="4"/>
  <c r="P57" i="4"/>
  <c r="M57" i="4"/>
  <c r="R57" i="4" s="1"/>
  <c r="S57" i="4" s="1"/>
  <c r="Q56" i="4"/>
  <c r="P56" i="4"/>
  <c r="M56" i="4"/>
  <c r="R56" i="4" s="1"/>
  <c r="S56" i="4" s="1"/>
  <c r="Q55" i="4"/>
  <c r="P55" i="4"/>
  <c r="R55" i="4" s="1"/>
  <c r="E56" i="4"/>
  <c r="H56" i="4"/>
  <c r="E57" i="4"/>
  <c r="H57" i="4"/>
  <c r="E58" i="4"/>
  <c r="H58" i="4"/>
  <c r="H55" i="4"/>
  <c r="J55" i="4" s="1"/>
  <c r="Z56" i="4" l="1"/>
  <c r="AA56" i="4" s="1"/>
  <c r="S55" i="4"/>
  <c r="J57" i="4"/>
  <c r="K57" i="4" s="1"/>
  <c r="J56" i="4"/>
  <c r="K56" i="4" s="1"/>
  <c r="J58" i="4"/>
  <c r="K58" i="4" s="1"/>
  <c r="K55" i="4"/>
  <c r="D22" i="5" l="1"/>
  <c r="E22" i="5"/>
  <c r="F22" i="5"/>
  <c r="F72" i="1"/>
  <c r="E72" i="1"/>
  <c r="D72" i="1"/>
  <c r="B2" i="1"/>
  <c r="F12" i="1"/>
  <c r="E12" i="1"/>
  <c r="D12" i="1"/>
  <c r="F90" i="1"/>
  <c r="E90" i="1"/>
  <c r="D90" i="1"/>
  <c r="L53" i="4"/>
  <c r="B2" i="3"/>
  <c r="D39" i="3"/>
  <c r="E39" i="3"/>
  <c r="E33" i="3" l="1"/>
  <c r="D33" i="3"/>
  <c r="C33" i="3"/>
  <c r="E21" i="3"/>
  <c r="D21" i="3"/>
  <c r="C21" i="3"/>
  <c r="B2" i="4"/>
  <c r="E28" i="3"/>
  <c r="D28" i="3"/>
  <c r="C28" i="3"/>
  <c r="D50" i="1"/>
  <c r="C26" i="3" s="1"/>
  <c r="D60" i="1"/>
  <c r="C27" i="3" s="1"/>
  <c r="E60" i="1"/>
  <c r="D27" i="3" s="1"/>
  <c r="F60" i="1"/>
  <c r="E27" i="3" s="1"/>
  <c r="E50" i="1"/>
  <c r="D26" i="3" s="1"/>
  <c r="F50" i="1"/>
  <c r="E26" i="3" s="1"/>
  <c r="X60" i="4"/>
  <c r="P60" i="4"/>
  <c r="F87" i="1"/>
  <c r="F64" i="1"/>
  <c r="F54" i="1"/>
  <c r="F28" i="1"/>
  <c r="F20" i="1"/>
  <c r="E87" i="1"/>
  <c r="E64" i="1"/>
  <c r="E54" i="1"/>
  <c r="E20" i="1"/>
  <c r="D87" i="1"/>
  <c r="D64" i="1"/>
  <c r="D54" i="1"/>
  <c r="D28" i="1"/>
  <c r="D20" i="1"/>
  <c r="F34" i="1"/>
  <c r="E34" i="1"/>
  <c r="D34" i="1"/>
  <c r="S46" i="4"/>
  <c r="T46" i="4" s="1"/>
  <c r="S45" i="4"/>
  <c r="T45" i="4" s="1"/>
  <c r="S44" i="4"/>
  <c r="T44" i="4" s="1"/>
  <c r="S43" i="4"/>
  <c r="T43" i="4" s="1"/>
  <c r="S42" i="4"/>
  <c r="T42" i="4" s="1"/>
  <c r="S41" i="4"/>
  <c r="T41" i="4" s="1"/>
  <c r="S40" i="4"/>
  <c r="T40" i="4" s="1"/>
  <c r="S39" i="4"/>
  <c r="T39" i="4" s="1"/>
  <c r="S38" i="4"/>
  <c r="T38" i="4" s="1"/>
  <c r="S37" i="4"/>
  <c r="T37" i="4" s="1"/>
  <c r="N46" i="4"/>
  <c r="O46" i="4" s="1"/>
  <c r="N45" i="4"/>
  <c r="O45" i="4" s="1"/>
  <c r="N44" i="4"/>
  <c r="O44" i="4" s="1"/>
  <c r="N43" i="4"/>
  <c r="O43" i="4" s="1"/>
  <c r="N42" i="4"/>
  <c r="O42" i="4" s="1"/>
  <c r="N41" i="4"/>
  <c r="O41" i="4" s="1"/>
  <c r="N40" i="4"/>
  <c r="O40" i="4" s="1"/>
  <c r="N39" i="4"/>
  <c r="O39" i="4" s="1"/>
  <c r="N38" i="4"/>
  <c r="O38" i="4" s="1"/>
  <c r="N37" i="4"/>
  <c r="O37" i="4" s="1"/>
  <c r="R18" i="4"/>
  <c r="L18" i="4"/>
  <c r="G18" i="4"/>
  <c r="J11" i="4"/>
  <c r="P11" i="4"/>
  <c r="J23" i="4"/>
  <c r="S16" i="4"/>
  <c r="T16" i="4" s="1"/>
  <c r="S15" i="4"/>
  <c r="T15" i="4" s="1"/>
  <c r="S14" i="4"/>
  <c r="T14" i="4" s="1"/>
  <c r="S13" i="4"/>
  <c r="T13" i="4" s="1"/>
  <c r="N16" i="4"/>
  <c r="O16" i="4" s="1"/>
  <c r="N15" i="4"/>
  <c r="O15" i="4" s="1"/>
  <c r="N14" i="4"/>
  <c r="O14" i="4" s="1"/>
  <c r="N13" i="4"/>
  <c r="O13" i="4" s="1"/>
  <c r="H13" i="4"/>
  <c r="I13" i="4" s="1"/>
  <c r="T53" i="4"/>
  <c r="P35" i="4"/>
  <c r="P23" i="4"/>
  <c r="J35" i="4"/>
  <c r="D53" i="4"/>
  <c r="D35" i="4"/>
  <c r="D23" i="4"/>
  <c r="D11" i="4"/>
  <c r="H16" i="4"/>
  <c r="I16" i="4" s="1"/>
  <c r="H15" i="4"/>
  <c r="I15" i="4" s="1"/>
  <c r="H14" i="4"/>
  <c r="I14" i="4" s="1"/>
  <c r="H60" i="4"/>
  <c r="R48" i="4"/>
  <c r="L48" i="4"/>
  <c r="G48" i="4"/>
  <c r="H38" i="4"/>
  <c r="I38" i="4" s="1"/>
  <c r="H39" i="4"/>
  <c r="I39" i="4" s="1"/>
  <c r="H40" i="4"/>
  <c r="I40" i="4" s="1"/>
  <c r="H41" i="4"/>
  <c r="I41" i="4" s="1"/>
  <c r="H42" i="4"/>
  <c r="I42" i="4" s="1"/>
  <c r="H43" i="4"/>
  <c r="I43" i="4" s="1"/>
  <c r="H46" i="4"/>
  <c r="I46" i="4" s="1"/>
  <c r="H45" i="4"/>
  <c r="I45" i="4" s="1"/>
  <c r="H44" i="4"/>
  <c r="I44" i="4" s="1"/>
  <c r="H37" i="4"/>
  <c r="I37" i="4" s="1"/>
  <c r="R30" i="4"/>
  <c r="L30" i="4"/>
  <c r="G30" i="4"/>
  <c r="S28" i="4"/>
  <c r="T28" i="4" s="1"/>
  <c r="S27" i="4"/>
  <c r="T27" i="4" s="1"/>
  <c r="S26" i="4"/>
  <c r="T26" i="4" s="1"/>
  <c r="S25" i="4"/>
  <c r="T25" i="4" s="1"/>
  <c r="N28" i="4"/>
  <c r="O28" i="4" s="1"/>
  <c r="N27" i="4"/>
  <c r="O27" i="4" s="1"/>
  <c r="N26" i="4"/>
  <c r="O26" i="4" s="1"/>
  <c r="N25" i="4"/>
  <c r="O25" i="4" s="1"/>
  <c r="H26" i="4"/>
  <c r="I26" i="4" s="1"/>
  <c r="H27" i="4"/>
  <c r="I27" i="4" s="1"/>
  <c r="H28" i="4"/>
  <c r="I28" i="4" s="1"/>
  <c r="H25" i="4"/>
  <c r="I25" i="4" s="1"/>
  <c r="N18" i="4" l="1"/>
  <c r="E13" i="1" s="1"/>
  <c r="H18" i="4"/>
  <c r="D13" i="1" s="1"/>
  <c r="I18" i="4"/>
  <c r="D21" i="1" s="1"/>
  <c r="I60" i="4"/>
  <c r="D29" i="1" s="1"/>
  <c r="D30" i="1" s="1"/>
  <c r="O18" i="4"/>
  <c r="E21" i="1" s="1"/>
  <c r="T18" i="4"/>
  <c r="F21" i="1" s="1"/>
  <c r="S18" i="4"/>
  <c r="F13" i="1" s="1"/>
  <c r="S60" i="4"/>
  <c r="E24" i="1" s="1"/>
  <c r="AA60" i="4"/>
  <c r="F24" i="1" s="1"/>
  <c r="Q60" i="4"/>
  <c r="E29" i="1" s="1"/>
  <c r="E30" i="1" s="1"/>
  <c r="Y60" i="4"/>
  <c r="F29" i="1" s="1"/>
  <c r="F30" i="1" s="1"/>
  <c r="R60" i="4"/>
  <c r="E16" i="1" s="1"/>
  <c r="Z60" i="4"/>
  <c r="F16" i="1" s="1"/>
  <c r="N48" i="4"/>
  <c r="E15" i="1" s="1"/>
  <c r="H48" i="4"/>
  <c r="D15" i="1" s="1"/>
  <c r="S48" i="4"/>
  <c r="F15" i="1" s="1"/>
  <c r="S30" i="4"/>
  <c r="F14" i="1" s="1"/>
  <c r="H30" i="4"/>
  <c r="D14" i="1" s="1"/>
  <c r="I30" i="4"/>
  <c r="O30" i="4"/>
  <c r="T30" i="4"/>
  <c r="N30" i="4"/>
  <c r="E14" i="1" s="1"/>
  <c r="C22" i="3" l="1"/>
  <c r="E25" i="3"/>
  <c r="E22" i="3"/>
  <c r="D25" i="3"/>
  <c r="D22" i="3"/>
  <c r="E17" i="1"/>
  <c r="F17" i="1"/>
  <c r="K60" i="4"/>
  <c r="D24" i="1" s="1"/>
  <c r="J60" i="4"/>
  <c r="D16" i="1" s="1"/>
  <c r="T48" i="4"/>
  <c r="F23" i="1" s="1"/>
  <c r="E24" i="3" s="1"/>
  <c r="I48" i="4"/>
  <c r="D23" i="1" s="1"/>
  <c r="C24" i="3" s="1"/>
  <c r="O48" i="4"/>
  <c r="E23" i="1" s="1"/>
  <c r="D24" i="3" s="1"/>
  <c r="F22" i="1"/>
  <c r="D22" i="1"/>
  <c r="E22" i="1"/>
  <c r="E23" i="3" l="1"/>
  <c r="D23" i="3"/>
  <c r="C23" i="3"/>
  <c r="D17" i="1"/>
  <c r="C25" i="3"/>
  <c r="E25" i="1"/>
  <c r="F25" i="1"/>
  <c r="D25" i="1"/>
  <c r="D77" i="1" l="1"/>
  <c r="D82" i="1" s="1"/>
  <c r="E77" i="1"/>
  <c r="E82" i="1" s="1"/>
  <c r="F77" i="1"/>
  <c r="F82" i="1" s="1"/>
  <c r="F88" i="1" l="1"/>
  <c r="F91" i="1" s="1"/>
  <c r="E30" i="3" s="1"/>
  <c r="E29" i="3"/>
  <c r="E88" i="1"/>
  <c r="E91" i="1" s="1"/>
  <c r="D29" i="3"/>
  <c r="D88" i="1"/>
  <c r="D91" i="1" s="1"/>
  <c r="C30" i="3" s="1"/>
  <c r="C29" i="3"/>
  <c r="C41" i="3" l="1"/>
  <c r="C43" i="3" s="1"/>
  <c r="E41" i="3"/>
  <c r="E43" i="3" s="1"/>
  <c r="H91" i="1" l="1"/>
  <c r="I91" i="1" s="1"/>
  <c r="D30" i="3"/>
  <c r="D41" i="3" l="1"/>
  <c r="D43" i="3" s="1"/>
  <c r="F30" i="3"/>
  <c r="G30" i="3" s="1"/>
</calcChain>
</file>

<file path=xl/sharedStrings.xml><?xml version="1.0" encoding="utf-8"?>
<sst xmlns="http://schemas.openxmlformats.org/spreadsheetml/2006/main" count="292" uniqueCount="155">
  <si>
    <t>To download this template, click File &gt; Save As &gt; Download a Copy. 
If you upload this template to Google Sheets to work on it collaboratively, you will need to pull that information into a fresh copy of this template that has not been uploaded to Google Sheets as uploading this template to Google Sheet breaks it.</t>
  </si>
  <si>
    <t>Campus Sustainability Fund - Annual Grant Funding Request - Instructions &amp; Guidelines</t>
  </si>
  <si>
    <r>
      <rPr>
        <b/>
        <u/>
        <sz val="11"/>
        <color theme="1"/>
        <rFont val="Calibri"/>
        <family val="2"/>
        <scheme val="major"/>
      </rPr>
      <t>Instructions:</t>
    </r>
    <r>
      <rPr>
        <sz val="11"/>
        <color theme="1"/>
        <rFont val="Calibri"/>
        <family val="2"/>
        <scheme val="major"/>
      </rPr>
      <t xml:space="preserve"> This budget template should be filled out as part of any </t>
    </r>
    <r>
      <rPr>
        <b/>
        <sz val="11"/>
        <color theme="1"/>
        <rFont val="Calibri"/>
        <family val="2"/>
        <scheme val="major"/>
      </rPr>
      <t xml:space="preserve">Annual Grant </t>
    </r>
    <r>
      <rPr>
        <sz val="11"/>
        <color theme="1"/>
        <rFont val="Calibri"/>
        <family val="2"/>
        <scheme val="major"/>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theme="1"/>
        <rFont val="Calibri"/>
        <family val="2"/>
        <scheme val="major"/>
      </rPr>
      <t>Spring 2023 Annual Grant</t>
    </r>
    <r>
      <rPr>
        <sz val="11"/>
        <color theme="1"/>
        <rFont val="Calibri"/>
        <family val="2"/>
        <scheme val="major"/>
      </rPr>
      <t xml:space="preserve"> funding cycle. 
This budget template is broken into three parts, each requiring applicants to input information before this budget template may be submitted as part of their application. Please read the instructions and guidelines on each individual sheet carefully. </t>
    </r>
    <r>
      <rPr>
        <b/>
        <sz val="11"/>
        <color theme="1"/>
        <rFont val="Calibri"/>
        <family val="2"/>
        <scheme val="major"/>
      </rPr>
      <t xml:space="preserve">Additional information and definitions for each sheet can be found in the Additional Info &amp; Definitions sheet.
Applicants should populate only the sky blue cells on each sheet, where applicable, and mind the pop-up notes throughout the sheet, providing any notes they feel will help bolster their overall proposal and/or that tie back to their written application. </t>
    </r>
    <r>
      <rPr>
        <sz val="11"/>
        <color theme="1"/>
        <rFont val="Calibri"/>
        <family val="2"/>
        <scheme val="major"/>
      </rPr>
      <t xml:space="preserve">Note that applicants will </t>
    </r>
    <r>
      <rPr>
        <b/>
        <u/>
        <sz val="11"/>
        <color theme="1"/>
        <rFont val="Calibri"/>
        <family val="2"/>
        <scheme val="major"/>
      </rPr>
      <t>not</t>
    </r>
    <r>
      <rPr>
        <sz val="11"/>
        <color theme="1"/>
        <rFont val="Calibri"/>
        <family val="2"/>
        <scheme val="major"/>
      </rPr>
      <t xml:space="preserve"> be able to edit any cells beyond those that are sky blue. 
Improperly completing this template may result in your application being deemed "incomplete" and ineligible for review. 
</t>
    </r>
    <r>
      <rPr>
        <b/>
        <sz val="11"/>
        <color theme="1"/>
        <rFont val="Calibri"/>
        <family val="2"/>
        <scheme val="major"/>
      </rPr>
      <t xml:space="preserve">Please save and submit this file with the following naming format: </t>
    </r>
    <r>
      <rPr>
        <b/>
        <sz val="11"/>
        <color rgb="FFFF0000"/>
        <rFont val="Calibri"/>
        <family val="2"/>
        <scheme val="major"/>
      </rPr>
      <t>Project Name_2022-2023 Annual Grant Application</t>
    </r>
    <r>
      <rPr>
        <b/>
        <sz val="11"/>
        <color theme="1"/>
        <rFont val="Calibri"/>
        <family val="2"/>
        <scheme val="major"/>
      </rPr>
      <t xml:space="preserve">.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</si>
  <si>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r>
      <rPr>
        <b/>
        <u/>
        <sz val="11"/>
        <color theme="1"/>
        <rFont val="Calibri"/>
        <family val="2"/>
        <scheme val="minor"/>
      </rPr>
      <t>Instructions</t>
    </r>
    <r>
      <rPr>
        <sz val="11"/>
        <color theme="1"/>
        <rFont val="Calibri"/>
        <family val="2"/>
        <scheme val="minor"/>
      </rPr>
      <t xml:space="preserve">: This sheet serves to summarize all personnel expenditures associated with your project. All information on this sheet is automatically pulled to the Project Information Summary and Annual Grant Operating Budget sheets. </t>
    </r>
    <r>
      <rPr>
        <b/>
        <sz val="11"/>
        <color theme="1"/>
        <rFont val="Calibri"/>
        <family val="2"/>
        <scheme val="minor"/>
      </rPr>
      <t>Additional information and definitions, including minimum wage increases, the difference between Full Benefit Employees and Ancillary Employees, graduate assistantships, and more can be found in the Additional Info &amp; Definitions sheet.</t>
    </r>
  </si>
  <si>
    <t xml:space="preserve">If you have no personnel to include as part of your project, please continue to the Annual Grant Operating Budget sheet. </t>
  </si>
  <si>
    <t>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</si>
  <si>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</si>
  <si>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</si>
  <si>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</si>
  <si>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</si>
  <si>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</si>
  <si>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</si>
  <si>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</si>
  <si>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</si>
  <si>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</si>
  <si>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</si>
  <si>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</si>
  <si>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</si>
  <si>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Faculty - Elise Gornish</t>
  </si>
  <si>
    <t xml:space="preserve">Gornish will manage club leadership and committees, and will liason with the restoration practitioner
</t>
  </si>
  <si>
    <t>Employee #2</t>
  </si>
  <si>
    <t>Employee #3</t>
  </si>
  <si>
    <t>Employee #4</t>
  </si>
  <si>
    <t xml:space="preserve">Total Personnel/ERE     </t>
  </si>
  <si>
    <t>Ancillary Employees</t>
  </si>
  <si>
    <t>Student Employees</t>
  </si>
  <si>
    <t>Student Employee #1</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</si>
  <si>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</si>
  <si>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</si>
  <si>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</si>
  <si>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</si>
  <si>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</si>
  <si>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</si>
  <si>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</si>
  <si>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</si>
  <si>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</si>
  <si>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</si>
  <si>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</si>
  <si>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</si>
  <si>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</si>
  <si>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</si>
  <si>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</si>
  <si>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</si>
  <si>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</si>
  <si>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</si>
  <si>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</si>
  <si>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Master student RA</t>
  </si>
  <si>
    <t>Fall Only Fiscal</t>
  </si>
  <si>
    <t>Full Fiscal Year</t>
  </si>
  <si>
    <t>Graduate Assistant #2</t>
  </si>
  <si>
    <t>Graduate Assistant #3</t>
  </si>
  <si>
    <t>Spring Only Fiscal</t>
  </si>
  <si>
    <t>Graduate Assistant #4</t>
  </si>
  <si>
    <t>Full Academic Year</t>
  </si>
  <si>
    <t>Fall Only Semester</t>
  </si>
  <si>
    <t xml:space="preserve">Total Personnel/ERE/Tuition Remission     </t>
  </si>
  <si>
    <t>Spring Only Semester</t>
  </si>
  <si>
    <r>
      <rPr>
        <b/>
        <u/>
        <sz val="11"/>
        <color theme="1"/>
        <rFont val="Calibri"/>
        <family val="2"/>
        <scheme val="minor"/>
      </rPr>
      <t>Instructions</t>
    </r>
    <r>
      <rPr>
        <sz val="11"/>
        <color theme="1"/>
        <rFont val="Calibri"/>
        <family val="2"/>
        <scheme val="minor"/>
      </rPr>
      <t xml:space="preserve">: This sheet serves as a deeper summary of your proposed project's operating budget. </t>
    </r>
    <r>
      <rPr>
        <b/>
        <sz val="11"/>
        <color theme="1"/>
        <rFont val="Calibri"/>
        <family val="2"/>
        <scheme val="minor"/>
      </rPr>
      <t>Additional information and definitions, including what administrative service charge, fiscal years, and capital equipment each are and more can be found in the Additional Info &amp; Definitions sheet.</t>
    </r>
  </si>
  <si>
    <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family val="2"/>
        <scheme val="minor"/>
      </rPr>
      <t>plant based options whenever possible</t>
    </r>
    <r>
      <rPr>
        <sz val="11"/>
        <color theme="1"/>
        <rFont val="Calibri"/>
        <family val="2"/>
        <scheme val="minor"/>
      </rPr>
      <t xml:space="preserve"> to limit the greenhouse gas footprint of the project. Please keep this in mind when constructing your budget. </t>
    </r>
  </si>
  <si>
    <t>You only need to include Fiscal Year 2025 and 2026 if you are applying for multi-year funding. As a reminder, all funding for Annual Grants is attached to the University of Arizona's fiscal year schedule with approved funding dispersed in June of the prior fiscal year and must be spent by June 30 of the approved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</si>
  <si>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Note that both administrative service charge and the total Annual Grant funding request are rounded up to the nearest $10 and $100, respectively, to keep figures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</si>
  <si>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</si>
  <si>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</si>
  <si>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</si>
  <si>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</si>
  <si>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</si>
  <si>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</si>
  <si>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</si>
  <si>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</si>
  <si>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</si>
  <si>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</si>
  <si>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</si>
  <si>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</si>
  <si>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</si>
  <si>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</si>
  <si>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</si>
  <si>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</si>
  <si>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</si>
  <si>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</si>
  <si>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</si>
  <si>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</si>
  <si>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</si>
  <si>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</si>
  <si>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</si>
  <si>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Plant procurement and delivery</t>
  </si>
  <si>
    <t>Restoration Practitioner estimates that each garden will be composed of 40 plants. Unit cost for 1 gal is $16 and for 5 gal is $36. If 50% of each used per planting area, that would be about $1040 per planting area x 25 planting areas = $26,000 for plants. We actually expect certain native nurseries to give us several plants for free, so we expect that this price will result in 45-50 plants being installed in each garden.</t>
  </si>
  <si>
    <t>Restoration Practioner Professional Services wages</t>
  </si>
  <si>
    <t xml:space="preserve">Carianne is the restoration practioner and owner of Strategic Habitat Enhancements. Her rate is $80 an hour, as was noted on the original approved budget. FY24 will require 10 hours per wek for 5 weeks. FY25 will require 4 hours per week for 7 weeks. FY26 will require 4 hours per week for 7 weeks. *ERE was incorrectly provided for FY23, inflating her actual rate. </t>
  </si>
  <si>
    <t xml:space="preserve">Native ethnobotanist honorariums </t>
  </si>
  <si>
    <t>Stipend rate is $50/hour. 5 hours was budgeted for in FY23 and 6 hours were budgeted for in FY24. Honorariums would be provided to 2 native ethnobitanists to provide information about native plant to include in the gardens in year 1. Ethnobotanists will also be invited to provide a panel discussion at one of the gardens for an outreach event in year 2. Discussions with Navajo student M. Begay suggests that $50/hour is adequate.</t>
  </si>
  <si>
    <t>Sign printing for gardens</t>
  </si>
  <si>
    <t>Signs are expected to cost approximately $75/sign. 25 x $75 = 1875</t>
  </si>
  <si>
    <t xml:space="preserve">Hobo temperature and humidity data loggers </t>
  </si>
  <si>
    <t xml:space="preserve">Sensors for garden. This was originally in capital equipment, but is operational supplies. </t>
  </si>
  <si>
    <t xml:space="preserve">IT creation of website </t>
  </si>
  <si>
    <t>Original budget was approved for $150 an hour at 5 hours a week for 4 weeks in total. CALS IT professional will create a map of the gardens on campus and will design a simple webpage about the project that can be included on the Office of Sustainability website. Hours noted are estimated from the IT department.</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</si>
  <si>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</si>
  <si>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</si>
  <si>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</si>
  <si>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</si>
  <si>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</si>
  <si>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</si>
  <si>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</si>
  <si>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</si>
  <si>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</si>
  <si>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</si>
  <si>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</si>
  <si>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Subtotal Annual Grant Funding Request</t>
  </si>
  <si>
    <t>Funding Request Amount</t>
  </si>
  <si>
    <t xml:space="preserve">Subtotal All Expenses    </t>
  </si>
  <si>
    <t>Administrative Service Charge</t>
  </si>
  <si>
    <t>Administrative Service Charge (2%)</t>
  </si>
  <si>
    <t>Total Annual Grant Funding Request</t>
  </si>
  <si>
    <t xml:space="preserve">Total Annual Grant Funding Request     </t>
  </si>
  <si>
    <t xml:space="preserve">Rounded Annual Grant Funding Request     </t>
  </si>
  <si>
    <r>
      <rPr>
        <b/>
        <u/>
        <sz val="11"/>
        <color theme="1"/>
        <rFont val="Calibri"/>
        <family val="2"/>
        <scheme val="major"/>
      </rPr>
      <t>Instructions:</t>
    </r>
    <r>
      <rPr>
        <sz val="11"/>
        <color theme="1"/>
        <rFont val="Calibri"/>
        <family val="2"/>
        <scheme val="major"/>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theme="1"/>
        <rFont val="Calibri"/>
        <family val="2"/>
        <scheme val="major"/>
      </rPr>
      <t xml:space="preserve">In-kind support </t>
    </r>
    <r>
      <rPr>
        <b/>
        <u/>
        <sz val="11"/>
        <color theme="1"/>
        <rFont val="Calibri"/>
        <family val="2"/>
        <scheme val="major"/>
      </rPr>
      <t>should</t>
    </r>
    <r>
      <rPr>
        <b/>
        <sz val="11"/>
        <color theme="1"/>
        <rFont val="Calibri"/>
        <family val="2"/>
        <scheme val="major"/>
      </rPr>
      <t xml:space="preserve"> be included.  </t>
    </r>
    <r>
      <rPr>
        <sz val="11"/>
        <color theme="1"/>
        <rFont val="Calibri"/>
        <family val="2"/>
        <scheme val="major"/>
      </rPr>
      <t xml:space="preserve">
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r>
      <rPr>
        <sz val="11"/>
        <color theme="1"/>
        <rFont val="Calibri"/>
        <family val="2"/>
        <scheme val="major"/>
      </rPr>
      <t xml:space="preserve">. </t>
    </r>
  </si>
  <si>
    <t>Project Information Summary</t>
  </si>
  <si>
    <t>Project Name</t>
  </si>
  <si>
    <t>Native Plant Gardens</t>
  </si>
  <si>
    <t>Department Name  (no abbreviations please)</t>
  </si>
  <si>
    <t>KFS Account Number</t>
  </si>
  <si>
    <t>Subaccount Number</t>
  </si>
  <si>
    <t>23.50, 24.50, and 25.50</t>
  </si>
  <si>
    <t>Project Code</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</si>
  <si>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</si>
  <si>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</si>
  <si>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</si>
  <si>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</si>
  <si>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</si>
  <si>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</si>
  <si>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</si>
  <si>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</si>
  <si>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</si>
  <si>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</si>
  <si>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</si>
  <si>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</si>
  <si>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</si>
  <si>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</si>
  <si>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</si>
  <si>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</si>
  <si>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</si>
  <si>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Personnel Summary Information &amp; Definitions:</t>
  </si>
  <si>
    <r>
      <t xml:space="preserve">     * Full Benefit vs. Ancillary Employees: </t>
    </r>
    <r>
      <rPr>
        <sz val="11"/>
        <color theme="1"/>
        <rFont val="Calibri"/>
        <family val="2"/>
        <scheme val="major"/>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</si>
  <si>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t xml:space="preserve">     * University Career Architecture Project: </t>
    </r>
    <r>
      <rPr>
        <sz val="11"/>
        <color theme="1"/>
        <rFont val="Calibri"/>
        <family val="2"/>
        <scheme val="major"/>
      </rPr>
      <t>Please ensure that proposed Hourly Rates for Full Benefit and Ancillary Employees are in line with the University Career Architecture Project's (UCAP) compensation guidelines (</t>
    </r>
    <r>
      <rPr>
        <sz val="11"/>
        <color rgb="FF0070C0"/>
        <rFont val="Calibri"/>
        <family val="2"/>
        <scheme val="major"/>
      </rPr>
      <t>https://hr.arizona.edu/supervisors/compensation</t>
    </r>
    <r>
      <rPr>
        <sz val="11"/>
        <color theme="1"/>
        <rFont val="Calibri"/>
        <family val="2"/>
        <scheme val="major"/>
      </rPr>
      <t xml:space="preserve">). Applicants should work with their department's business office and/or human resources office to determine accurate compensation rate(s). </t>
    </r>
  </si>
  <si>
    <r>
      <rPr>
        <b/>
        <i/>
        <sz val="11"/>
        <color rgb="FF000000"/>
        <rFont val="Calibri"/>
      </rPr>
      <t xml:space="preserve">     * Minimum Wage: </t>
    </r>
    <r>
      <rPr>
        <sz val="11"/>
        <color rgb="FF000000"/>
        <rFont val="Calibri"/>
      </rPr>
      <t>Please ensure that all Hourly Rates meet the prevailing minimum wage. Minimum wage for staff members is $15.00 per hour from January 1, 2023 to December 31, 2023. Minimum wage is expected to rise in following fiscal years. Minimum wage for student employees is $14.50 per hour from January 1, 2023 to December 31, 2023. Minimum wage is expected to rise in following fiscal years. Minimum wage for both employee groups is then expected to rise with the rate of inflation, rounded to the nearest $0.05 every January thereafter.</t>
    </r>
  </si>
  <si>
    <r>
      <rPr>
        <b/>
        <sz val="11"/>
        <color theme="1"/>
        <rFont val="Calibri"/>
        <family val="2"/>
        <scheme val="major"/>
      </rPr>
      <t xml:space="preserve">     * </t>
    </r>
    <r>
      <rPr>
        <b/>
        <i/>
        <sz val="11"/>
        <color theme="1"/>
        <rFont val="Calibri"/>
        <family val="2"/>
        <scheme val="major"/>
      </rPr>
      <t>Student Stipends</t>
    </r>
    <r>
      <rPr>
        <b/>
        <sz val="11"/>
        <color theme="1"/>
        <rFont val="Calibri"/>
        <family val="2"/>
        <scheme val="major"/>
      </rPr>
      <t>:</t>
    </r>
    <r>
      <rPr>
        <sz val="11"/>
        <color theme="1"/>
        <rFont val="Calibri"/>
        <family val="2"/>
        <scheme val="major"/>
      </rPr>
      <t xml:space="preserve"> The CSF does not fund student </t>
    </r>
    <r>
      <rPr>
        <i/>
        <sz val="11"/>
        <color theme="1"/>
        <rFont val="Calibri"/>
        <family val="2"/>
        <scheme val="major"/>
      </rPr>
      <t>stipends</t>
    </r>
    <r>
      <rPr>
        <sz val="11"/>
        <color theme="1"/>
        <rFont val="Calibri"/>
        <family val="2"/>
        <scheme val="major"/>
      </rPr>
      <t xml:space="preserve"> for undergraduate students and instead strongly supports paying students at least the minimum wage as an hourly employee. Applicants may pay more than the current minimum wage if they feel it is appropriate. </t>
    </r>
  </si>
  <si>
    <r>
      <rPr>
        <sz val="11"/>
        <color rgb="FF000000"/>
        <rFont val="Calibri"/>
      </rPr>
      <t xml:space="preserve">     </t>
    </r>
    <r>
      <rPr>
        <b/>
        <i/>
        <sz val="11"/>
        <color rgb="FF000000"/>
        <rFont val="Calibri"/>
      </rPr>
      <t xml:space="preserve">* Employee Related Expenses (ERE): </t>
    </r>
    <r>
      <rPr>
        <sz val="11"/>
        <color rgb="FF000000"/>
        <rFont val="Calibri"/>
      </rPr>
      <t>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2024-2026, (</t>
    </r>
    <r>
      <rPr>
        <sz val="11"/>
        <color rgb="FF0070C0"/>
        <rFont val="Calibri"/>
      </rPr>
      <t>https://www.fso.arizona.edu/news/financial-management/2021/01/07</t>
    </r>
    <r>
      <rPr>
        <sz val="11"/>
        <color rgb="FF000000"/>
        <rFont val="Calibri"/>
      </rPr>
      <t xml:space="preserve">), these rates are as follows and are automatically used in the Annual Grant Personnel Summary Sheet. 
</t>
    </r>
    <r>
      <rPr>
        <b/>
        <sz val="11"/>
        <color rgb="FF000000"/>
        <rFont val="Calibri"/>
      </rPr>
      <t xml:space="preserve">     NOTE: ERE Rates for Fiscal Years 2024-2026 are not finalized and may be subject to change, particuarly those given in Fiscal Year 2026. These rates should only be used here for planning purposes. </t>
    </r>
  </si>
  <si>
    <t>Fiscal Year 2023</t>
  </si>
  <si>
    <t>Fiscal Year 2025</t>
  </si>
  <si>
    <r>
      <t xml:space="preserve">     </t>
    </r>
    <r>
      <rPr>
        <b/>
        <i/>
        <sz val="11"/>
        <color theme="1"/>
        <rFont val="Calibri"/>
        <family val="2"/>
        <scheme val="major"/>
      </rPr>
      <t xml:space="preserve">* Graduate Assistants: </t>
    </r>
    <r>
      <rPr>
        <sz val="11"/>
        <color theme="1"/>
        <rFont val="Calibri"/>
        <family val="2"/>
        <scheme val="major"/>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family val="2"/>
        <scheme val="major"/>
      </rPr>
      <t>https://grad.arizona.edu/funding/ga/graduate-assistant-and-associate-workload-policy</t>
    </r>
    <r>
      <rPr>
        <sz val="11"/>
        <color theme="1"/>
        <rFont val="Calibri"/>
        <family val="2"/>
        <scheme val="major"/>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family val="2"/>
        <scheme val="major"/>
      </rPr>
      <t>https://grad.arizona.edu/funding/ga/appointment-periods-and-fte-information</t>
    </r>
    <r>
      <rPr>
        <sz val="11"/>
        <color theme="1"/>
        <rFont val="Calibri"/>
        <family val="2"/>
        <scheme val="major"/>
      </rPr>
      <t>). 
GAs who are appointed during the Fall and/or Spring academic semesters are also eligible for tuition remission, reducing the tuition amount that a GA is charged (</t>
    </r>
    <r>
      <rPr>
        <sz val="11"/>
        <color rgb="FF0070C0"/>
        <rFont val="Calibri"/>
        <family val="2"/>
        <scheme val="major"/>
      </rPr>
      <t>https://grad.arizona.edu/funding/ga/benefits-appointment</t>
    </r>
    <r>
      <rPr>
        <sz val="11"/>
        <color theme="1"/>
        <rFont val="Calibri"/>
        <family val="2"/>
        <scheme val="major"/>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provided Stipend Rate, Hours Per Week, and Appointment Period. 
</t>
    </r>
    <r>
      <rPr>
        <b/>
        <sz val="11"/>
        <color theme="1"/>
        <rFont val="Calibri"/>
        <family val="2"/>
        <scheme val="major"/>
      </rPr>
      <t xml:space="preserve">     NOTE: Graduate Base Tuition Rates for Fiscal Years 2024-2026 are not finalized and may be subject to change. These rates should only be used here for planning purposes. </t>
    </r>
  </si>
  <si>
    <t xml:space="preserve">Graduate Base Tuition Rate </t>
  </si>
  <si>
    <t xml:space="preserve">   Operating Budget Information &amp; Definitions:</t>
  </si>
  <si>
    <r>
      <t xml:space="preserve">     * Administrative Service Charge: </t>
    </r>
    <r>
      <rPr>
        <sz val="11"/>
        <color theme="1"/>
        <rFont val="Calibri"/>
        <family val="2"/>
        <scheme val="major"/>
      </rPr>
      <t>The University assesses all financial transactions a 2% administrative service charge or ASC to recover overhead costs incurred by these transactions (</t>
    </r>
    <r>
      <rPr>
        <sz val="11"/>
        <color rgb="FF0070C0"/>
        <rFont val="Calibri"/>
        <family val="2"/>
        <scheme val="major"/>
      </rPr>
      <t>https://policy.fso.arizona.edu/fsm/600/617</t>
    </r>
    <r>
      <rPr>
        <sz val="11"/>
        <color theme="1"/>
        <rFont val="Calibri"/>
        <family val="2"/>
        <scheme val="major"/>
      </rPr>
      <t xml:space="preserve">). This is automatically calculated in this template. Applicants do not need to do anything with ASC if funding for their project is approved as ASC is automatically assessed in UAccess and is budgeted for within this document. The CSF funding limit of $100,000 includes ASC. </t>
    </r>
  </si>
  <si>
    <r>
      <rPr>
        <sz val="11"/>
        <color theme="1"/>
        <rFont val="Calibri"/>
        <family val="2"/>
        <scheme val="major"/>
      </rPr>
      <t xml:space="preserve">     </t>
    </r>
    <r>
      <rPr>
        <b/>
        <i/>
        <sz val="11"/>
        <color theme="1"/>
        <rFont val="Calibri"/>
        <family val="2"/>
        <scheme val="major"/>
      </rPr>
      <t>* Fiscal Year</t>
    </r>
    <r>
      <rPr>
        <sz val="11"/>
        <color theme="1"/>
        <rFont val="Calibri"/>
        <family val="2"/>
        <scheme val="major"/>
      </rPr>
      <t>:</t>
    </r>
    <r>
      <rPr>
        <b/>
        <sz val="11"/>
        <color theme="1"/>
        <rFont val="Calibri"/>
        <family val="2"/>
        <scheme val="major"/>
      </rPr>
      <t xml:space="preserve"> </t>
    </r>
    <r>
      <rPr>
        <sz val="11"/>
        <color theme="1"/>
        <rFont val="Calibri"/>
        <family val="2"/>
        <scheme val="major"/>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July or August of the applicable year and must be spent by June 30 of that same fiscal year. Funding not used within the approved fiscal year must be returned to the Campus Sustainability Fund and spending outside of the approved time period will require repayment to the CSF. Approved multi-year funding will </t>
    </r>
    <r>
      <rPr>
        <b/>
        <u/>
        <sz val="11"/>
        <color theme="1"/>
        <rFont val="Calibri"/>
        <family val="2"/>
        <scheme val="major"/>
      </rPr>
      <t>not</t>
    </r>
    <r>
      <rPr>
        <sz val="11"/>
        <color theme="1"/>
        <rFont val="Calibri"/>
        <family val="2"/>
        <scheme val="major"/>
      </rPr>
      <t xml:space="preserve"> roll over from one year to the next without approval from the CSF Committee. </t>
    </r>
  </si>
  <si>
    <r>
      <t xml:space="preserve">     </t>
    </r>
    <r>
      <rPr>
        <b/>
        <i/>
        <sz val="11"/>
        <color theme="1"/>
        <rFont val="Calibri"/>
        <family val="2"/>
        <scheme val="minor"/>
      </rPr>
      <t>* Capital Equipment</t>
    </r>
    <r>
      <rPr>
        <sz val="11"/>
        <color theme="1"/>
        <rFont val="Calibri"/>
        <family val="2"/>
        <scheme val="minor"/>
      </rPr>
      <t>: The University defines capital equipment as an item which has a cost or fair market value of $5,000 ore more (</t>
    </r>
    <r>
      <rPr>
        <sz val="11"/>
        <color rgb="FF0070C0"/>
        <rFont val="Calibri"/>
        <family val="2"/>
        <scheme val="minor"/>
      </rPr>
      <t>https://policy.fso.arizona.edu/pmm/200/210</t>
    </r>
    <r>
      <rPr>
        <sz val="11"/>
        <color theme="1"/>
        <rFont val="Calibri"/>
        <family val="2"/>
        <scheme val="minor"/>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</si>
</sst>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dd\-mmm\-yy"/>
    <numFmt numFmtId="165" formatCode="_(&quot;$&quot;* #,##0.00_);_(&quot;$&quot;* \(#,##0.00\);_(&quot;$&quot;* &quot;-&quot;???_);_(@_)"/>
    <numFmt numFmtId="166" formatCode="0.0%"/>
    <numFmt numFmtId="167" formatCode="_([$$-409]* #,##0.00_);_([$$-409]* \(#,##0.00\);_([$$-409]* &quot;-&quot;??_);_(@_)"/>
  </numFmts>
  <fonts count="40">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u/>
      <sz val="11"/>
      <color theme="1"/>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sz val="11"/>
      <color theme="0"/>
      <name val="Calibri"/>
      <family val="2"/>
      <scheme val="minor"/>
    </font>
    <font>
      <b/>
      <u/>
      <sz val="11"/>
      <color theme="1"/>
      <name val="Calibri"/>
      <family val="2"/>
      <scheme val="minor"/>
    </font>
    <font>
      <sz val="11"/>
      <color theme="1"/>
      <name val="Arial"/>
      <family val="2"/>
    </font>
    <font>
      <sz val="11"/>
      <color rgb="FF0070C0"/>
      <name val="Calibri"/>
      <family val="2"/>
      <scheme val="major"/>
    </font>
    <font>
      <sz val="11"/>
      <name val="Calibri"/>
      <family val="2"/>
      <scheme val="major"/>
    </font>
    <font>
      <b/>
      <sz val="11"/>
      <color rgb="FFFF0000"/>
      <name val="Calibri"/>
      <family val="2"/>
      <scheme val="major"/>
    </font>
    <font>
      <b/>
      <i/>
      <sz val="11"/>
      <color theme="1"/>
      <name val="Calibri"/>
      <family val="2"/>
      <scheme val="minor"/>
    </font>
    <font>
      <b/>
      <i/>
      <sz val="14"/>
      <color theme="1"/>
      <name val="Calibri"/>
      <family val="2"/>
      <scheme val="major"/>
    </font>
    <font>
      <sz val="11"/>
      <color rgb="FF0070C0"/>
      <name val="Calibri"/>
      <family val="2"/>
      <scheme val="minor"/>
    </font>
    <font>
      <sz val="11"/>
      <color rgb="FF000000"/>
      <name val="Calibri"/>
    </font>
    <font>
      <sz val="11"/>
      <color rgb="FF000000"/>
      <name val="Calibri"/>
      <family val="2"/>
    </font>
    <font>
      <b/>
      <sz val="14"/>
      <color rgb="FFFFFFFF"/>
      <name val="Calibri"/>
      <family val="2"/>
    </font>
    <font>
      <b/>
      <sz val="11"/>
      <color rgb="FF000000"/>
      <name val="Calibri"/>
      <family val="2"/>
    </font>
    <font>
      <b/>
      <i/>
      <sz val="11"/>
      <color rgb="FF000000"/>
      <name val="Calibri"/>
    </font>
    <font>
      <sz val="11"/>
      <color rgb="FF0070C0"/>
      <name val="Calibri"/>
    </font>
    <font>
      <b/>
      <sz val="11"/>
      <color rgb="FF000000"/>
      <name val="Calibri"/>
    </font>
    <font>
      <sz val="11"/>
      <color theme="1"/>
      <name val="Calibri"/>
    </font>
  </fonts>
  <fills count="14">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rgb="FFF2F2F2"/>
        <bgColor rgb="FF000000"/>
      </patternFill>
    </fill>
    <fill>
      <patternFill patternType="solid">
        <fgColor rgb="FFAB0520"/>
        <bgColor rgb="FF000000"/>
      </patternFill>
    </fill>
    <fill>
      <patternFill patternType="solid">
        <fgColor theme="7"/>
        <bgColor theme="7"/>
      </patternFill>
    </fill>
  </fills>
  <borders count="73">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4" fontId="3" fillId="0" borderId="0" applyFont="0" applyFill="0" applyBorder="0" applyAlignment="0" applyProtection="0"/>
    <xf numFmtId="9" fontId="22" fillId="0" borderId="0" applyFont="0" applyFill="0" applyBorder="0" applyAlignment="0" applyProtection="0"/>
    <xf numFmtId="43" fontId="25" fillId="0" borderId="0" applyFont="0" applyFill="0" applyBorder="0" applyAlignment="0" applyProtection="0"/>
  </cellStyleXfs>
  <cellXfs count="441">
    <xf numFmtId="0" fontId="0" fillId="0" borderId="0" xfId="0"/>
    <xf numFmtId="0" fontId="2" fillId="0" borderId="0" xfId="0" applyFont="1"/>
    <xf numFmtId="0" fontId="4" fillId="7" borderId="1" xfId="0" applyFont="1" applyFill="1" applyBorder="1" applyAlignment="1">
      <alignment horizontal="right" vertical="center"/>
    </xf>
    <xf numFmtId="44" fontId="6" fillId="7" borderId="1" xfId="1" applyFont="1" applyFill="1" applyBorder="1" applyAlignment="1">
      <alignment horizontal="center" vertical="center"/>
    </xf>
    <xf numFmtId="0" fontId="4" fillId="3" borderId="13" xfId="0" applyFont="1" applyFill="1" applyBorder="1" applyAlignment="1">
      <alignment horizontal="right" vertical="center"/>
    </xf>
    <xf numFmtId="44" fontId="6" fillId="0" borderId="14" xfId="0" applyNumberFormat="1" applyFont="1" applyBorder="1" applyAlignment="1">
      <alignment horizontal="right" vertical="center"/>
    </xf>
    <xf numFmtId="44" fontId="6" fillId="0" borderId="15" xfId="0" applyNumberFormat="1" applyFont="1" applyBorder="1" applyAlignment="1">
      <alignment horizontal="right" vertical="center"/>
    </xf>
    <xf numFmtId="44" fontId="6" fillId="0" borderId="14" xfId="1" applyFont="1" applyBorder="1" applyAlignment="1">
      <alignment horizontal="center" vertical="center"/>
    </xf>
    <xf numFmtId="0" fontId="2" fillId="0" borderId="1" xfId="0" applyFont="1" applyBorder="1"/>
    <xf numFmtId="0" fontId="11" fillId="0" borderId="0" xfId="0" applyFont="1"/>
    <xf numFmtId="0" fontId="11"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xf>
    <xf numFmtId="164" fontId="14" fillId="0" borderId="0" xfId="0" applyNumberFormat="1" applyFont="1" applyAlignment="1">
      <alignment horizontal="center"/>
    </xf>
    <xf numFmtId="0" fontId="14" fillId="0" borderId="10" xfId="0" applyFont="1" applyBorder="1" applyAlignment="1">
      <alignment horizontal="center" vertical="center"/>
    </xf>
    <xf numFmtId="44" fontId="11" fillId="0" borderId="10" xfId="0" applyNumberFormat="1" applyFont="1" applyBorder="1" applyAlignment="1">
      <alignment horizontal="center" vertical="center"/>
    </xf>
    <xf numFmtId="0" fontId="15" fillId="7" borderId="16" xfId="0" applyFont="1" applyFill="1" applyBorder="1" applyAlignment="1">
      <alignment horizontal="center" vertical="center"/>
    </xf>
    <xf numFmtId="0" fontId="15" fillId="7" borderId="18" xfId="0" applyFont="1" applyFill="1" applyBorder="1" applyAlignment="1">
      <alignment horizontal="center" vertical="center"/>
    </xf>
    <xf numFmtId="0" fontId="14" fillId="0" borderId="21" xfId="0" applyFont="1" applyBorder="1" applyAlignment="1">
      <alignment horizontal="left" vertical="center"/>
    </xf>
    <xf numFmtId="0" fontId="14" fillId="0" borderId="29" xfId="0" applyFont="1" applyBorder="1" applyAlignment="1">
      <alignment horizontal="left" vertical="center"/>
    </xf>
    <xf numFmtId="0" fontId="11" fillId="0" borderId="1" xfId="0" applyFont="1" applyBorder="1"/>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2" xfId="0" applyFont="1" applyBorder="1" applyAlignment="1">
      <alignment horizontal="left" vertical="center"/>
    </xf>
    <xf numFmtId="44" fontId="11" fillId="0" borderId="47" xfId="1" applyFont="1" applyBorder="1" applyAlignment="1">
      <alignment horizontal="center" vertical="center"/>
    </xf>
    <xf numFmtId="44" fontId="11" fillId="0" borderId="39" xfId="1" applyFont="1" applyBorder="1" applyAlignment="1">
      <alignment horizontal="center" vertical="center"/>
    </xf>
    <xf numFmtId="44" fontId="11" fillId="0" borderId="5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44" fontId="11" fillId="0" borderId="7" xfId="1" applyFont="1" applyBorder="1" applyAlignment="1">
      <alignment horizontal="center" vertical="center"/>
    </xf>
    <xf numFmtId="44" fontId="11" fillId="0" borderId="58" xfId="1" applyFont="1" applyBorder="1" applyAlignment="1">
      <alignment horizontal="center" vertical="center"/>
    </xf>
    <xf numFmtId="44" fontId="11" fillId="0" borderId="9" xfId="1" applyFont="1" applyBorder="1" applyAlignment="1">
      <alignment horizontal="center" vertical="center"/>
    </xf>
    <xf numFmtId="0" fontId="11" fillId="0" borderId="47" xfId="0" applyFont="1" applyBorder="1" applyAlignment="1">
      <alignment horizontal="left" vertical="center"/>
    </xf>
    <xf numFmtId="0" fontId="11" fillId="0" borderId="50" xfId="0" applyFont="1" applyBorder="1" applyAlignment="1">
      <alignment horizontal="left" vertical="center"/>
    </xf>
    <xf numFmtId="0" fontId="11" fillId="7" borderId="16" xfId="0" applyFont="1" applyFill="1" applyBorder="1" applyAlignment="1">
      <alignment horizontal="left" vertical="center"/>
    </xf>
    <xf numFmtId="0" fontId="11" fillId="7" borderId="18"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5" xfId="0" applyFont="1" applyFill="1" applyBorder="1" applyAlignment="1">
      <alignment horizontal="left" vertical="center"/>
    </xf>
    <xf numFmtId="0" fontId="17" fillId="6" borderId="32" xfId="0" applyFont="1" applyFill="1" applyBorder="1" applyAlignment="1">
      <alignment horizontal="center"/>
    </xf>
    <xf numFmtId="0" fontId="11" fillId="7" borderId="2" xfId="0" applyFont="1" applyFill="1" applyBorder="1" applyAlignment="1">
      <alignment horizontal="left" vertical="center"/>
    </xf>
    <xf numFmtId="0" fontId="11" fillId="7" borderId="3" xfId="0" applyFont="1" applyFill="1" applyBorder="1" applyAlignment="1">
      <alignment horizontal="left" vertical="center"/>
    </xf>
    <xf numFmtId="0" fontId="14" fillId="6" borderId="25" xfId="0" applyFont="1" applyFill="1" applyBorder="1" applyAlignment="1">
      <alignment horizontal="left" vertical="center"/>
    </xf>
    <xf numFmtId="0" fontId="14" fillId="6" borderId="32" xfId="0" applyFont="1" applyFill="1" applyBorder="1" applyAlignment="1">
      <alignment horizontal="left" vertical="center"/>
    </xf>
    <xf numFmtId="0" fontId="14" fillId="7" borderId="1" xfId="0" applyFont="1" applyFill="1" applyBorder="1" applyAlignment="1">
      <alignment horizontal="left" vertical="center"/>
    </xf>
    <xf numFmtId="0" fontId="18" fillId="0" borderId="1" xfId="0" applyFont="1" applyBorder="1"/>
    <xf numFmtId="0" fontId="18" fillId="0" borderId="0" xfId="0" applyFont="1"/>
    <xf numFmtId="0" fontId="11" fillId="0" borderId="11" xfId="0" applyFont="1" applyBorder="1" applyAlignment="1">
      <alignment horizontal="center" vertical="center" wrapText="1"/>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2" fillId="0" borderId="0" xfId="0" applyFont="1" applyAlignment="1">
      <alignment wrapText="1"/>
    </xf>
    <xf numFmtId="44" fontId="11" fillId="0" borderId="14" xfId="0" applyNumberFormat="1" applyFont="1" applyBorder="1" applyAlignment="1">
      <alignment horizontal="center" vertical="center"/>
    </xf>
    <xf numFmtId="44" fontId="11" fillId="0" borderId="15" xfId="0" applyNumberFormat="1" applyFont="1" applyBorder="1" applyAlignment="1">
      <alignment horizontal="center" vertical="center"/>
    </xf>
    <xf numFmtId="44" fontId="11" fillId="7" borderId="27" xfId="0" applyNumberFormat="1" applyFont="1" applyFill="1" applyBorder="1" applyAlignment="1">
      <alignment horizontal="center" vertical="center"/>
    </xf>
    <xf numFmtId="44" fontId="11" fillId="7" borderId="28" xfId="0" applyNumberFormat="1" applyFont="1" applyFill="1" applyBorder="1" applyAlignment="1">
      <alignment horizontal="center" vertical="center"/>
    </xf>
    <xf numFmtId="44" fontId="11" fillId="7" borderId="32" xfId="0" applyNumberFormat="1" applyFont="1" applyFill="1" applyBorder="1" applyAlignment="1">
      <alignment horizontal="center" vertical="center"/>
    </xf>
    <xf numFmtId="44" fontId="11" fillId="0" borderId="56" xfId="0" applyNumberFormat="1" applyFont="1" applyBorder="1" applyAlignment="1">
      <alignment horizontal="center" vertical="center"/>
    </xf>
    <xf numFmtId="44" fontId="11" fillId="0" borderId="57" xfId="0" applyNumberFormat="1" applyFont="1" applyBorder="1" applyAlignment="1">
      <alignment horizontal="center" vertical="center"/>
    </xf>
    <xf numFmtId="44" fontId="11" fillId="0" borderId="59" xfId="0" applyNumberFormat="1" applyFont="1" applyBorder="1" applyAlignment="1">
      <alignment horizontal="center" vertical="center"/>
    </xf>
    <xf numFmtId="44" fontId="11" fillId="0" borderId="24" xfId="0" applyNumberFormat="1" applyFont="1" applyBorder="1" applyAlignment="1">
      <alignment horizontal="center" vertical="center"/>
    </xf>
    <xf numFmtId="44" fontId="11" fillId="0" borderId="25" xfId="0" applyNumberFormat="1" applyFont="1" applyBorder="1" applyAlignment="1">
      <alignment horizontal="center" vertical="center"/>
    </xf>
    <xf numFmtId="44" fontId="11" fillId="0" borderId="24" xfId="1" applyFont="1" applyBorder="1" applyAlignment="1">
      <alignment horizontal="center" vertical="center"/>
    </xf>
    <xf numFmtId="44" fontId="11" fillId="0" borderId="10" xfId="1" applyFont="1" applyBorder="1" applyAlignment="1">
      <alignment horizontal="center" vertical="center"/>
    </xf>
    <xf numFmtId="44" fontId="11" fillId="0" borderId="25" xfId="1" applyFont="1" applyBorder="1" applyAlignment="1">
      <alignment horizontal="center" vertical="center"/>
    </xf>
    <xf numFmtId="44" fontId="11" fillId="0" borderId="56" xfId="1" applyFont="1" applyBorder="1" applyAlignment="1">
      <alignment horizontal="center" vertical="center"/>
    </xf>
    <xf numFmtId="44" fontId="11" fillId="0" borderId="57" xfId="1" applyFont="1" applyBorder="1" applyAlignment="1">
      <alignment horizontal="center" vertical="center"/>
    </xf>
    <xf numFmtId="44" fontId="11" fillId="0" borderId="59" xfId="1" applyFont="1" applyBorder="1" applyAlignment="1">
      <alignment horizontal="center" vertical="center"/>
    </xf>
    <xf numFmtId="0" fontId="14" fillId="6" borderId="25" xfId="0" applyFont="1" applyFill="1" applyBorder="1" applyAlignment="1">
      <alignment horizontal="center"/>
    </xf>
    <xf numFmtId="0" fontId="14" fillId="6" borderId="25" xfId="0" applyFont="1" applyFill="1" applyBorder="1" applyAlignment="1">
      <alignment horizontal="center" wrapText="1"/>
    </xf>
    <xf numFmtId="0" fontId="11" fillId="0" borderId="25" xfId="0" applyFont="1" applyBorder="1" applyAlignment="1">
      <alignment horizontal="center"/>
    </xf>
    <xf numFmtId="44" fontId="11" fillId="6" borderId="10" xfId="1" applyFont="1" applyFill="1" applyBorder="1" applyAlignment="1">
      <alignment horizontal="center" vertical="center"/>
    </xf>
    <xf numFmtId="44" fontId="11" fillId="6" borderId="25" xfId="1" applyFont="1" applyFill="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4" fillId="7" borderId="16" xfId="0" applyFont="1" applyFill="1" applyBorder="1" applyAlignment="1">
      <alignment horizontal="right" vertical="center"/>
    </xf>
    <xf numFmtId="0" fontId="4" fillId="7" borderId="18" xfId="0" applyFont="1" applyFill="1" applyBorder="1" applyAlignment="1">
      <alignment horizontal="right" vertical="center"/>
    </xf>
    <xf numFmtId="0" fontId="23" fillId="0" borderId="0" xfId="0" applyFont="1"/>
    <xf numFmtId="0" fontId="6" fillId="0" borderId="0" xfId="0" applyFont="1"/>
    <xf numFmtId="44" fontId="11" fillId="6" borderId="24" xfId="1" applyFont="1" applyFill="1" applyBorder="1" applyAlignment="1">
      <alignment horizontal="center" vertical="center"/>
    </xf>
    <xf numFmtId="44" fontId="11" fillId="6" borderId="56" xfId="1" applyFont="1" applyFill="1" applyBorder="1" applyAlignment="1">
      <alignment horizontal="center" vertical="center"/>
    </xf>
    <xf numFmtId="44" fontId="11" fillId="6" borderId="57" xfId="1" applyFont="1" applyFill="1" applyBorder="1" applyAlignment="1">
      <alignment horizontal="center" vertical="center"/>
    </xf>
    <xf numFmtId="44" fontId="11" fillId="6" borderId="59" xfId="1" applyFont="1" applyFill="1" applyBorder="1" applyAlignment="1">
      <alignment horizontal="center" vertical="center"/>
    </xf>
    <xf numFmtId="9" fontId="11" fillId="0" borderId="14" xfId="2" applyFont="1" applyBorder="1" applyAlignment="1">
      <alignment horizontal="center" vertical="center"/>
    </xf>
    <xf numFmtId="0" fontId="0" fillId="0" borderId="1" xfId="0" applyBorder="1"/>
    <xf numFmtId="0" fontId="23" fillId="0" borderId="20" xfId="0" applyFont="1" applyBorder="1"/>
    <xf numFmtId="0" fontId="23" fillId="0" borderId="60" xfId="0" applyFont="1" applyBorder="1"/>
    <xf numFmtId="0" fontId="14" fillId="7" borderId="1" xfId="0" applyFont="1" applyFill="1" applyBorder="1" applyAlignment="1">
      <alignment horizontal="center" vertical="center"/>
    </xf>
    <xf numFmtId="44" fontId="27" fillId="6" borderId="24" xfId="1" applyFont="1" applyFill="1" applyBorder="1" applyAlignment="1">
      <alignment horizontal="center" vertical="center"/>
    </xf>
    <xf numFmtId="0" fontId="28" fillId="0" borderId="17" xfId="0" applyFont="1" applyBorder="1" applyAlignment="1">
      <alignment horizontal="center" vertical="center"/>
    </xf>
    <xf numFmtId="0" fontId="28" fillId="0" borderId="11" xfId="0" applyFont="1" applyBorder="1" applyAlignment="1">
      <alignment horizontal="center" vertical="center"/>
    </xf>
    <xf numFmtId="165" fontId="2" fillId="0" borderId="0" xfId="0" applyNumberFormat="1" applyFont="1"/>
    <xf numFmtId="165" fontId="6" fillId="0" borderId="15" xfId="0" applyNumberFormat="1" applyFont="1" applyBorder="1" applyAlignment="1">
      <alignment horizontal="right" vertical="center"/>
    </xf>
    <xf numFmtId="165" fontId="4" fillId="7" borderId="18" xfId="0" applyNumberFormat="1" applyFont="1" applyFill="1" applyBorder="1" applyAlignment="1">
      <alignment horizontal="right" vertical="center"/>
    </xf>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44" fontId="4" fillId="7" borderId="1" xfId="0" applyNumberFormat="1" applyFont="1" applyFill="1" applyBorder="1" applyAlignment="1">
      <alignment horizontal="right" vertical="center"/>
    </xf>
    <xf numFmtId="1" fontId="2" fillId="0" borderId="0" xfId="0" applyNumberFormat="1" applyFont="1"/>
    <xf numFmtId="1" fontId="6" fillId="7" borderId="1" xfId="1" applyNumberFormat="1" applyFont="1" applyFill="1" applyBorder="1" applyAlignment="1">
      <alignment horizontal="center" vertical="center"/>
    </xf>
    <xf numFmtId="44" fontId="6" fillId="0" borderId="15" xfId="1" applyFont="1" applyFill="1" applyBorder="1" applyAlignment="1">
      <alignment horizontal="right" vertical="center"/>
    </xf>
    <xf numFmtId="0" fontId="11" fillId="9" borderId="5" xfId="0" applyFont="1" applyFill="1" applyBorder="1" applyAlignment="1">
      <alignment horizontal="left" vertical="top" wrapText="1"/>
    </xf>
    <xf numFmtId="0" fontId="11" fillId="9" borderId="1" xfId="0" applyFont="1" applyFill="1" applyBorder="1" applyAlignment="1">
      <alignment horizontal="left" vertical="top" wrapText="1"/>
    </xf>
    <xf numFmtId="0" fontId="11" fillId="9" borderId="6" xfId="0" applyFont="1" applyFill="1" applyBorder="1" applyAlignment="1">
      <alignment horizontal="left" vertical="top"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left" vertical="center"/>
    </xf>
    <xf numFmtId="0" fontId="11" fillId="0" borderId="44" xfId="0" applyFont="1" applyBorder="1" applyAlignment="1">
      <alignment horizontal="left" vertical="center"/>
    </xf>
    <xf numFmtId="0" fontId="14" fillId="6" borderId="30" xfId="0" applyFont="1" applyFill="1" applyBorder="1" applyAlignment="1">
      <alignment horizontal="left" vertical="center"/>
    </xf>
    <xf numFmtId="44" fontId="11" fillId="6" borderId="44" xfId="1" applyFont="1" applyFill="1" applyBorder="1" applyAlignment="1">
      <alignment horizontal="center" vertical="center"/>
    </xf>
    <xf numFmtId="44" fontId="11" fillId="6" borderId="12" xfId="1" applyFont="1" applyFill="1" applyBorder="1" applyAlignment="1">
      <alignment horizontal="center" vertical="center"/>
    </xf>
    <xf numFmtId="44" fontId="11" fillId="6" borderId="30" xfId="1" applyFont="1" applyFill="1" applyBorder="1" applyAlignment="1">
      <alignment horizontal="center" vertical="center"/>
    </xf>
    <xf numFmtId="0" fontId="14"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14" fillId="9" borderId="10" xfId="0" applyFont="1" applyFill="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7" borderId="21" xfId="0" applyFont="1" applyFill="1" applyBorder="1" applyAlignment="1">
      <alignment horizontal="center" vertical="center"/>
    </xf>
    <xf numFmtId="0" fontId="5" fillId="0" borderId="22" xfId="0" applyFont="1" applyBorder="1" applyAlignment="1">
      <alignment horizontal="center" vertical="center"/>
    </xf>
    <xf numFmtId="165" fontId="5" fillId="0" borderId="22" xfId="0" applyNumberFormat="1" applyFont="1" applyBorder="1" applyAlignment="1">
      <alignment horizontal="center" vertical="center"/>
    </xf>
    <xf numFmtId="1" fontId="5" fillId="0" borderId="23" xfId="0" applyNumberFormat="1" applyFont="1" applyBorder="1" applyAlignment="1">
      <alignment horizontal="center" vertical="center"/>
    </xf>
    <xf numFmtId="0" fontId="4" fillId="3" borderId="67" xfId="0" applyFont="1" applyFill="1" applyBorder="1" applyAlignment="1">
      <alignment horizontal="right" vertical="center"/>
    </xf>
    <xf numFmtId="0" fontId="5" fillId="0" borderId="6" xfId="0" applyFont="1" applyBorder="1" applyAlignment="1">
      <alignment horizontal="center" vertical="center"/>
    </xf>
    <xf numFmtId="44" fontId="5" fillId="0" borderId="64" xfId="0" applyNumberFormat="1" applyFont="1" applyBorder="1" applyAlignment="1">
      <alignment horizontal="center" vertical="center"/>
    </xf>
    <xf numFmtId="44" fontId="6" fillId="0" borderId="6" xfId="0" applyNumberFormat="1" applyFont="1" applyBorder="1" applyAlignment="1">
      <alignment horizontal="right" vertical="center"/>
    </xf>
    <xf numFmtId="44" fontId="5" fillId="0" borderId="6" xfId="0" applyNumberFormat="1" applyFont="1" applyBorder="1" applyAlignment="1">
      <alignment horizontal="center" vertical="center"/>
    </xf>
    <xf numFmtId="0" fontId="6" fillId="0" borderId="1" xfId="0" applyFont="1" applyBorder="1"/>
    <xf numFmtId="0" fontId="5" fillId="0" borderId="26" xfId="0" applyFont="1" applyBorder="1" applyAlignment="1">
      <alignment horizontal="center" vertical="center"/>
    </xf>
    <xf numFmtId="0" fontId="5" fillId="0" borderId="62" xfId="0" applyFont="1" applyBorder="1" applyAlignment="1">
      <alignment horizontal="center" vertical="center"/>
    </xf>
    <xf numFmtId="165" fontId="5" fillId="0" borderId="65" xfId="0" applyNumberFormat="1" applyFont="1" applyBorder="1" applyAlignment="1">
      <alignment horizontal="center" vertical="center"/>
    </xf>
    <xf numFmtId="1" fontId="5" fillId="0" borderId="19" xfId="0" applyNumberFormat="1" applyFont="1" applyBorder="1" applyAlignment="1">
      <alignment horizontal="center" vertical="center"/>
    </xf>
    <xf numFmtId="44" fontId="5" fillId="0" borderId="19" xfId="0" applyNumberFormat="1" applyFont="1" applyBorder="1" applyAlignment="1">
      <alignment horizontal="center" vertical="center"/>
    </xf>
    <xf numFmtId="44" fontId="5" fillId="0" borderId="65" xfId="0" applyNumberFormat="1" applyFont="1" applyBorder="1" applyAlignment="1">
      <alignment horizontal="center" vertical="center"/>
    </xf>
    <xf numFmtId="0" fontId="5" fillId="0" borderId="38" xfId="0" applyFont="1" applyBorder="1" applyAlignment="1">
      <alignment horizontal="center" vertical="center"/>
    </xf>
    <xf numFmtId="165" fontId="5" fillId="0" borderId="49" xfId="0" applyNumberFormat="1" applyFont="1" applyBorder="1" applyAlignment="1">
      <alignment horizontal="center" vertical="center"/>
    </xf>
    <xf numFmtId="44" fontId="5" fillId="0" borderId="38" xfId="0" applyNumberFormat="1" applyFont="1" applyBorder="1" applyAlignment="1">
      <alignment horizontal="center" vertical="center"/>
    </xf>
    <xf numFmtId="44" fontId="5" fillId="0" borderId="49"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4" xfId="0" applyFont="1" applyBorder="1" applyAlignment="1">
      <alignment horizontal="left" wrapText="1"/>
    </xf>
    <xf numFmtId="0" fontId="11" fillId="0" borderId="44" xfId="0" applyFont="1" applyBorder="1" applyAlignment="1">
      <alignment horizontal="left" wrapText="1"/>
    </xf>
    <xf numFmtId="0" fontId="11" fillId="0" borderId="27" xfId="0" quotePrefix="1" applyFont="1" applyBorder="1" applyAlignment="1">
      <alignment horizontal="left" wrapText="1"/>
    </xf>
    <xf numFmtId="0" fontId="10" fillId="0" borderId="55" xfId="0" applyFont="1" applyBorder="1" applyAlignment="1">
      <alignment horizontal="center" wrapText="1"/>
    </xf>
    <xf numFmtId="0" fontId="11" fillId="0" borderId="55" xfId="0" applyFont="1" applyBorder="1" applyAlignment="1">
      <alignment horizontal="left" vertical="center" wrapText="1"/>
    </xf>
    <xf numFmtId="164" fontId="11" fillId="0" borderId="55" xfId="0" applyNumberFormat="1" applyFont="1" applyBorder="1" applyAlignment="1">
      <alignment horizontal="left" vertical="center" wrapText="1"/>
    </xf>
    <xf numFmtId="0" fontId="16" fillId="3" borderId="7" xfId="0" applyFont="1" applyFill="1" applyBorder="1" applyAlignment="1">
      <alignment horizontal="right" vertical="center" wrapText="1"/>
    </xf>
    <xf numFmtId="0" fontId="20" fillId="0" borderId="24" xfId="0" applyFont="1" applyBorder="1" applyAlignment="1">
      <alignment horizontal="center" wrapText="1"/>
    </xf>
    <xf numFmtId="0" fontId="11" fillId="6" borderId="24" xfId="0" applyFont="1" applyFill="1" applyBorder="1" applyAlignment="1">
      <alignment horizontal="left" vertical="center" wrapText="1"/>
    </xf>
    <xf numFmtId="0" fontId="11" fillId="7" borderId="6" xfId="0" applyFont="1" applyFill="1" applyBorder="1" applyAlignment="1">
      <alignment wrapText="1"/>
    </xf>
    <xf numFmtId="0" fontId="15" fillId="7" borderId="17" xfId="0" applyFont="1" applyFill="1" applyBorder="1" applyAlignment="1">
      <alignment horizontal="center" vertical="center" wrapText="1"/>
    </xf>
    <xf numFmtId="0" fontId="14" fillId="0" borderId="43" xfId="0" applyFont="1" applyBorder="1" applyAlignment="1">
      <alignment horizontal="left" vertical="center" wrapText="1"/>
    </xf>
    <xf numFmtId="0" fontId="14" fillId="7" borderId="36" xfId="0" applyFont="1" applyFill="1" applyBorder="1" applyAlignment="1">
      <alignment horizontal="left" vertical="center" wrapText="1"/>
    </xf>
    <xf numFmtId="39" fontId="11" fillId="6" borderId="36"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7"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6" xfId="0" applyNumberFormat="1" applyFont="1" applyFill="1" applyBorder="1" applyAlignment="1">
      <alignment horizontal="left" wrapText="1"/>
    </xf>
    <xf numFmtId="0" fontId="14" fillId="6" borderId="36" xfId="0" applyFont="1" applyFill="1" applyBorder="1" applyAlignment="1">
      <alignment horizontal="left" vertical="center" wrapText="1"/>
    </xf>
    <xf numFmtId="39" fontId="11" fillId="7" borderId="36" xfId="0" applyNumberFormat="1" applyFont="1" applyFill="1" applyBorder="1" applyAlignment="1">
      <alignment horizontal="left" vertical="center" wrapText="1"/>
    </xf>
    <xf numFmtId="39" fontId="11" fillId="7" borderId="37" xfId="0" applyNumberFormat="1" applyFont="1" applyFill="1" applyBorder="1" applyAlignment="1">
      <alignment horizontal="left" vertical="center" wrapText="1"/>
    </xf>
    <xf numFmtId="0" fontId="14" fillId="7" borderId="6"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wrapText="1"/>
    </xf>
    <xf numFmtId="0" fontId="5" fillId="0" borderId="22" xfId="0" applyFont="1" applyBorder="1" applyAlignment="1">
      <alignment horizontal="center" vertical="center" wrapText="1"/>
    </xf>
    <xf numFmtId="0" fontId="4" fillId="7" borderId="1" xfId="0" applyFont="1" applyFill="1" applyBorder="1" applyAlignment="1">
      <alignment horizontal="right" vertical="center" wrapText="1"/>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4" xfId="0" applyFont="1" applyBorder="1" applyAlignment="1">
      <alignment horizontal="center" vertical="center"/>
    </xf>
    <xf numFmtId="44" fontId="11" fillId="7" borderId="13" xfId="0" applyNumberFormat="1" applyFont="1" applyFill="1" applyBorder="1" applyAlignment="1">
      <alignment horizontal="center" vertical="center"/>
    </xf>
    <xf numFmtId="44" fontId="11" fillId="7" borderId="11"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1" fillId="7" borderId="7" xfId="0" applyFont="1" applyFill="1" applyBorder="1" applyAlignment="1">
      <alignment horizontal="left" vertical="center"/>
    </xf>
    <xf numFmtId="0" fontId="16" fillId="3" borderId="48" xfId="0" applyFont="1" applyFill="1" applyBorder="1" applyAlignment="1">
      <alignment vertical="center"/>
    </xf>
    <xf numFmtId="0" fontId="16" fillId="3" borderId="38" xfId="0" applyFont="1" applyFill="1" applyBorder="1" applyAlignment="1">
      <alignment vertical="center"/>
    </xf>
    <xf numFmtId="0" fontId="33" fillId="0" borderId="1" xfId="0" applyFont="1" applyBorder="1"/>
    <xf numFmtId="0" fontId="35" fillId="0" borderId="21" xfId="0" applyFont="1" applyBorder="1" applyAlignment="1">
      <alignment horizontal="left" vertical="center"/>
    </xf>
    <xf numFmtId="0" fontId="35" fillId="0" borderId="29" xfId="0" applyFont="1" applyBorder="1" applyAlignment="1">
      <alignment horizontal="left" vertical="center"/>
    </xf>
    <xf numFmtId="0" fontId="33" fillId="0" borderId="44" xfId="0" applyFont="1" applyBorder="1" applyAlignment="1">
      <alignment horizontal="left" vertical="center"/>
    </xf>
    <xf numFmtId="39" fontId="11" fillId="7" borderId="68" xfId="0" applyNumberFormat="1" applyFont="1" applyFill="1" applyBorder="1" applyAlignment="1">
      <alignment horizontal="left" vertical="center" wrapText="1"/>
    </xf>
    <xf numFmtId="0" fontId="33" fillId="0" borderId="69" xfId="0" applyFont="1" applyBorder="1" applyAlignment="1">
      <alignment horizontal="left" vertical="center"/>
    </xf>
    <xf numFmtId="0" fontId="11" fillId="0" borderId="70" xfId="0" applyFont="1" applyBorder="1" applyAlignment="1">
      <alignment horizontal="left" vertical="center"/>
    </xf>
    <xf numFmtId="44" fontId="11" fillId="0" borderId="39" xfId="0" applyNumberFormat="1" applyFont="1" applyBorder="1" applyAlignment="1">
      <alignment horizontal="center" vertical="center"/>
    </xf>
    <xf numFmtId="44" fontId="11" fillId="0" borderId="71" xfId="0" applyNumberFormat="1" applyFont="1" applyBorder="1" applyAlignment="1">
      <alignment horizontal="center" vertical="center"/>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1" xfId="0" applyNumberFormat="1" applyFont="1" applyFill="1" applyBorder="1"/>
    <xf numFmtId="165"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1" fontId="1" fillId="7" borderId="3" xfId="0" applyNumberFormat="1" applyFont="1" applyFill="1" applyBorder="1" applyAlignment="1">
      <alignment horizontal="left" vertical="center"/>
    </xf>
    <xf numFmtId="39" fontId="1" fillId="7" borderId="3" xfId="0" applyNumberFormat="1" applyFont="1" applyFill="1" applyBorder="1" applyAlignment="1">
      <alignment horizontal="left" vertical="center"/>
    </xf>
    <xf numFmtId="0" fontId="1" fillId="7" borderId="3" xfId="0" applyFont="1" applyFill="1" applyBorder="1"/>
    <xf numFmtId="44" fontId="1" fillId="7" borderId="3" xfId="0" applyNumberFormat="1" applyFont="1" applyFill="1" applyBorder="1"/>
    <xf numFmtId="0" fontId="1" fillId="7" borderId="4" xfId="0" applyFont="1" applyFill="1" applyBorder="1" applyAlignment="1">
      <alignment wrapText="1"/>
    </xf>
    <xf numFmtId="0" fontId="1" fillId="7" borderId="45" xfId="0" applyFont="1" applyFill="1" applyBorder="1" applyAlignment="1">
      <alignment wrapText="1"/>
    </xf>
    <xf numFmtId="0" fontId="1" fillId="0" borderId="21" xfId="0" applyFont="1" applyBorder="1" applyAlignment="1">
      <alignment horizontal="left" vertical="center"/>
    </xf>
    <xf numFmtId="0" fontId="1" fillId="6" borderId="22" xfId="0" applyFont="1" applyFill="1" applyBorder="1" applyAlignment="1">
      <alignment horizontal="left" vertical="center"/>
    </xf>
    <xf numFmtId="44" fontId="1" fillId="6" borderId="26" xfId="1" applyFont="1" applyFill="1" applyBorder="1" applyAlignment="1">
      <alignment horizontal="left" vertical="center"/>
    </xf>
    <xf numFmtId="44" fontId="1" fillId="6" borderId="62" xfId="1" applyFont="1" applyFill="1" applyBorder="1" applyAlignment="1">
      <alignment horizontal="left" vertical="center"/>
    </xf>
    <xf numFmtId="0" fontId="1" fillId="6" borderId="1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5" xfId="0" applyNumberFormat="1" applyFont="1" applyBorder="1" applyAlignment="1">
      <alignment horizontal="left" vertical="center"/>
    </xf>
    <xf numFmtId="1" fontId="1" fillId="6" borderId="19" xfId="0" applyNumberFormat="1" applyFont="1" applyFill="1" applyBorder="1" applyAlignment="1">
      <alignment horizontal="center" vertical="center"/>
    </xf>
    <xf numFmtId="44" fontId="1" fillId="0" borderId="25" xfId="0" applyNumberFormat="1" applyFont="1" applyBorder="1" applyAlignment="1">
      <alignment horizontal="left" vertical="center"/>
    </xf>
    <xf numFmtId="44" fontId="1" fillId="0" borderId="36" xfId="0" applyNumberFormat="1" applyFont="1" applyBorder="1" applyAlignment="1">
      <alignment horizontal="left" vertical="center"/>
    </xf>
    <xf numFmtId="0" fontId="1" fillId="6" borderId="40" xfId="0" applyFont="1" applyFill="1" applyBorder="1" applyAlignment="1">
      <alignment wrapText="1"/>
    </xf>
    <xf numFmtId="0" fontId="1" fillId="0" borderId="24" xfId="0" applyFont="1" applyBorder="1" applyAlignment="1">
      <alignment horizontal="left" vertical="center"/>
    </xf>
    <xf numFmtId="0" fontId="1" fillId="6" borderId="10" xfId="0" applyFont="1" applyFill="1" applyBorder="1" applyAlignment="1">
      <alignment horizontal="left" vertical="center"/>
    </xf>
    <xf numFmtId="0" fontId="1" fillId="6" borderId="10" xfId="0" applyFont="1" applyFill="1" applyBorder="1" applyAlignment="1">
      <alignment horizontal="center" vertical="center"/>
    </xf>
    <xf numFmtId="1" fontId="1" fillId="6" borderId="10" xfId="0" applyNumberFormat="1" applyFont="1" applyFill="1" applyBorder="1" applyAlignment="1">
      <alignment horizontal="center" vertical="center"/>
    </xf>
    <xf numFmtId="0" fontId="1" fillId="0" borderId="27" xfId="0" applyFont="1" applyBorder="1" applyAlignment="1">
      <alignment horizontal="left" vertical="center"/>
    </xf>
    <xf numFmtId="0" fontId="1" fillId="6" borderId="28" xfId="0" applyFont="1" applyFill="1" applyBorder="1" applyAlignment="1">
      <alignment horizontal="left" vertical="center"/>
    </xf>
    <xf numFmtId="44" fontId="1" fillId="6" borderId="47" xfId="1" applyFont="1" applyFill="1" applyBorder="1" applyAlignment="1">
      <alignment horizontal="left" vertical="center"/>
    </xf>
    <xf numFmtId="44" fontId="1" fillId="6" borderId="63" xfId="1" applyFont="1" applyFill="1" applyBorder="1" applyAlignment="1">
      <alignment horizontal="left" vertical="center"/>
    </xf>
    <xf numFmtId="0" fontId="1" fillId="6" borderId="28" xfId="0" applyFont="1" applyFill="1" applyBorder="1" applyAlignment="1">
      <alignment horizontal="center" vertical="center"/>
    </xf>
    <xf numFmtId="44" fontId="1" fillId="0" borderId="28" xfId="1" applyFont="1" applyFill="1" applyBorder="1" applyAlignment="1">
      <alignment horizontal="left" vertical="center"/>
    </xf>
    <xf numFmtId="165" fontId="1" fillId="0" borderId="32" xfId="0" applyNumberFormat="1" applyFont="1" applyBorder="1" applyAlignment="1">
      <alignment horizontal="left" vertical="center"/>
    </xf>
    <xf numFmtId="1" fontId="1" fillId="6" borderId="28" xfId="0" applyNumberFormat="1" applyFont="1" applyFill="1" applyBorder="1" applyAlignment="1">
      <alignment horizontal="center" vertical="center"/>
    </xf>
    <xf numFmtId="44" fontId="1" fillId="0" borderId="68" xfId="0" applyNumberFormat="1" applyFont="1" applyBorder="1" applyAlignment="1">
      <alignment horizontal="left" vertical="center"/>
    </xf>
    <xf numFmtId="0" fontId="1" fillId="6" borderId="46" xfId="0" applyFont="1" applyFill="1" applyBorder="1" applyAlignment="1">
      <alignment wrapText="1"/>
    </xf>
    <xf numFmtId="0" fontId="1" fillId="7" borderId="1" xfId="0" applyFont="1" applyFill="1" applyBorder="1" applyAlignment="1">
      <alignment horizontal="left" vertical="center"/>
    </xf>
    <xf numFmtId="165" fontId="1" fillId="7" borderId="1" xfId="0" applyNumberFormat="1" applyFont="1" applyFill="1" applyBorder="1" applyAlignment="1">
      <alignment horizontal="left" vertical="center"/>
    </xf>
    <xf numFmtId="165" fontId="1" fillId="0" borderId="15" xfId="1" applyNumberFormat="1" applyFont="1" applyBorder="1" applyAlignment="1">
      <alignment horizontal="center" vertical="center"/>
    </xf>
    <xf numFmtId="44" fontId="1" fillId="7" borderId="1" xfId="1" applyFont="1" applyFill="1" applyBorder="1" applyAlignment="1">
      <alignment horizontal="center" vertical="center"/>
    </xf>
    <xf numFmtId="39" fontId="1" fillId="7" borderId="1" xfId="0" applyNumberFormat="1" applyFont="1" applyFill="1" applyBorder="1" applyAlignment="1">
      <alignment horizontal="left" vertical="center"/>
    </xf>
    <xf numFmtId="0" fontId="1" fillId="7" borderId="6" xfId="0" applyFont="1" applyFill="1" applyBorder="1" applyAlignment="1">
      <alignment wrapText="1"/>
    </xf>
    <xf numFmtId="0" fontId="1" fillId="0" borderId="1" xfId="0" applyFont="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1" fontId="1" fillId="7" borderId="8" xfId="0" applyNumberFormat="1" applyFont="1" applyFill="1" applyBorder="1" applyAlignment="1">
      <alignment horizontal="left" vertical="center"/>
    </xf>
    <xf numFmtId="39" fontId="1" fillId="7" borderId="8" xfId="0" applyNumberFormat="1" applyFont="1" applyFill="1" applyBorder="1" applyAlignment="1">
      <alignment horizontal="left" vertical="center"/>
    </xf>
    <xf numFmtId="0" fontId="1" fillId="7" borderId="8" xfId="0" applyFont="1" applyFill="1" applyBorder="1"/>
    <xf numFmtId="44" fontId="1" fillId="7" borderId="8" xfId="0" applyNumberFormat="1" applyFont="1" applyFill="1" applyBorder="1"/>
    <xf numFmtId="0" fontId="1" fillId="7" borderId="9" xfId="0" applyFont="1" applyFill="1" applyBorder="1" applyAlignment="1">
      <alignment wrapText="1"/>
    </xf>
    <xf numFmtId="44" fontId="1" fillId="7" borderId="18" xfId="1" applyFont="1" applyFill="1" applyBorder="1" applyAlignment="1">
      <alignment horizontal="center" vertical="center"/>
    </xf>
    <xf numFmtId="1" fontId="1" fillId="7" borderId="18" xfId="1" applyNumberFormat="1" applyFont="1" applyFill="1" applyBorder="1" applyAlignment="1">
      <alignment horizontal="center" vertical="center"/>
    </xf>
    <xf numFmtId="165" fontId="1" fillId="7" borderId="18" xfId="1" applyNumberFormat="1" applyFont="1" applyFill="1" applyBorder="1" applyAlignment="1">
      <alignment horizontal="center" vertical="center"/>
    </xf>
    <xf numFmtId="39" fontId="1" fillId="7" borderId="18" xfId="0" applyNumberFormat="1" applyFont="1" applyFill="1" applyBorder="1" applyAlignment="1">
      <alignment horizontal="left" vertical="center"/>
    </xf>
    <xf numFmtId="0" fontId="1" fillId="7" borderId="18" xfId="0" applyFont="1" applyFill="1" applyBorder="1"/>
    <xf numFmtId="44" fontId="1" fillId="7" borderId="18" xfId="0" applyNumberFormat="1" applyFont="1" applyFill="1" applyBorder="1"/>
    <xf numFmtId="0" fontId="1" fillId="7" borderId="17" xfId="0" applyFont="1" applyFill="1" applyBorder="1" applyAlignment="1">
      <alignment wrapText="1"/>
    </xf>
    <xf numFmtId="44" fontId="1" fillId="6" borderId="26" xfId="1" applyFont="1" applyFill="1" applyBorder="1" applyAlignment="1">
      <alignment horizontal="center" vertical="center"/>
    </xf>
    <xf numFmtId="44" fontId="1" fillId="6" borderId="62" xfId="1" applyFont="1" applyFill="1" applyBorder="1" applyAlignment="1">
      <alignment horizontal="center" vertical="center"/>
    </xf>
    <xf numFmtId="44" fontId="1" fillId="0" borderId="1" xfId="1" applyFont="1" applyFill="1" applyBorder="1" applyAlignment="1">
      <alignment horizontal="left" vertical="center"/>
    </xf>
    <xf numFmtId="165" fontId="1" fillId="0" borderId="6" xfId="0" applyNumberFormat="1" applyFont="1" applyBorder="1" applyAlignment="1">
      <alignment horizontal="left" vertical="center"/>
    </xf>
    <xf numFmtId="1" fontId="1" fillId="6" borderId="19" xfId="1" applyNumberFormat="1" applyFont="1" applyFill="1" applyBorder="1" applyAlignment="1">
      <alignment horizontal="center" vertical="center"/>
    </xf>
    <xf numFmtId="1" fontId="1" fillId="6" borderId="19" xfId="3" applyNumberFormat="1" applyFont="1" applyFill="1" applyBorder="1" applyAlignment="1">
      <alignment horizontal="center" vertical="center"/>
    </xf>
    <xf numFmtId="1" fontId="1" fillId="6" borderId="1" xfId="3" applyNumberFormat="1" applyFont="1" applyFill="1" applyBorder="1" applyAlignment="1">
      <alignment horizontal="center" vertical="center"/>
    </xf>
    <xf numFmtId="39" fontId="1" fillId="6" borderId="19" xfId="0" applyNumberFormat="1" applyFont="1" applyFill="1" applyBorder="1" applyAlignment="1">
      <alignment horizontal="center" vertical="center"/>
    </xf>
    <xf numFmtId="44" fontId="1" fillId="0" borderId="6" xfId="0" applyNumberFormat="1" applyFont="1" applyBorder="1" applyAlignment="1">
      <alignment horizontal="left" vertical="center"/>
    </xf>
    <xf numFmtId="1" fontId="1" fillId="6" borderId="10" xfId="1" applyNumberFormat="1" applyFont="1" applyFill="1" applyBorder="1" applyAlignment="1">
      <alignment horizontal="center" vertical="center"/>
    </xf>
    <xf numFmtId="1" fontId="1" fillId="6" borderId="10" xfId="3" applyNumberFormat="1" applyFont="1" applyFill="1" applyBorder="1" applyAlignment="1">
      <alignment horizontal="center" vertical="center"/>
    </xf>
    <xf numFmtId="39" fontId="1" fillId="6" borderId="10" xfId="0" applyNumberFormat="1" applyFont="1" applyFill="1" applyBorder="1" applyAlignment="1">
      <alignment horizontal="center" vertical="center"/>
    </xf>
    <xf numFmtId="44" fontId="1" fillId="6" borderId="61" xfId="1" applyFont="1" applyFill="1" applyBorder="1" applyAlignment="1">
      <alignment horizontal="center" vertical="center"/>
    </xf>
    <xf numFmtId="44" fontId="1" fillId="0" borderId="8" xfId="1" applyFont="1" applyFill="1" applyBorder="1" applyAlignment="1">
      <alignment horizontal="left" vertical="center"/>
    </xf>
    <xf numFmtId="1" fontId="1" fillId="6" borderId="28" xfId="1" applyNumberFormat="1" applyFont="1" applyFill="1" applyBorder="1" applyAlignment="1">
      <alignment horizontal="center" vertical="center"/>
    </xf>
    <xf numFmtId="1" fontId="1" fillId="6" borderId="28" xfId="3" applyNumberFormat="1" applyFont="1" applyFill="1" applyBorder="1" applyAlignment="1">
      <alignment horizontal="center" vertical="center"/>
    </xf>
    <xf numFmtId="1" fontId="1" fillId="6" borderId="8" xfId="3" applyNumberFormat="1" applyFont="1" applyFill="1" applyBorder="1" applyAlignment="1">
      <alignment horizontal="center" vertical="center"/>
    </xf>
    <xf numFmtId="39" fontId="1" fillId="6" borderId="28" xfId="0" applyNumberFormat="1" applyFont="1" applyFill="1" applyBorder="1" applyAlignment="1">
      <alignment horizontal="center" vertical="center"/>
    </xf>
    <xf numFmtId="0" fontId="1" fillId="7" borderId="16" xfId="0" applyFont="1" applyFill="1" applyBorder="1" applyAlignment="1">
      <alignment horizontal="left" vertical="center"/>
    </xf>
    <xf numFmtId="0" fontId="1" fillId="7" borderId="18" xfId="0" applyFont="1" applyFill="1" applyBorder="1" applyAlignment="1">
      <alignment horizontal="left" vertical="center"/>
    </xf>
    <xf numFmtId="165" fontId="1" fillId="7" borderId="18" xfId="0" applyNumberFormat="1" applyFont="1" applyFill="1" applyBorder="1" applyAlignment="1">
      <alignment horizontal="left" vertical="center"/>
    </xf>
    <xf numFmtId="1" fontId="1" fillId="7" borderId="18" xfId="0" applyNumberFormat="1" applyFont="1" applyFill="1" applyBorder="1" applyAlignment="1">
      <alignment horizontal="left" vertical="center"/>
    </xf>
    <xf numFmtId="0" fontId="1" fillId="6" borderId="33" xfId="0" applyFont="1" applyFill="1" applyBorder="1" applyAlignment="1">
      <alignment horizontal="center" vertical="center"/>
    </xf>
    <xf numFmtId="0" fontId="1" fillId="6" borderId="1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29" xfId="0" applyFont="1" applyFill="1" applyBorder="1" applyAlignment="1">
      <alignment horizontal="left" vertical="center"/>
    </xf>
    <xf numFmtId="44" fontId="1" fillId="0" borderId="10" xfId="1" applyFont="1" applyFill="1" applyBorder="1" applyAlignment="1">
      <alignment horizontal="center" vertical="center"/>
    </xf>
    <xf numFmtId="165" fontId="1" fillId="6" borderId="10" xfId="0" applyNumberFormat="1" applyFont="1" applyFill="1" applyBorder="1" applyAlignment="1">
      <alignment horizontal="center" vertical="center"/>
    </xf>
    <xf numFmtId="0" fontId="1" fillId="0" borderId="10" xfId="0" applyFont="1" applyBorder="1" applyAlignment="1">
      <alignment horizontal="center" vertical="center"/>
    </xf>
    <xf numFmtId="0" fontId="1" fillId="6" borderId="10" xfId="0" applyFont="1" applyFill="1" applyBorder="1" applyAlignment="1">
      <alignment horizontal="center" vertical="center" wrapText="1"/>
    </xf>
    <xf numFmtId="0" fontId="1" fillId="6" borderId="20" xfId="0" applyFont="1" applyFill="1" applyBorder="1" applyAlignment="1">
      <alignment horizontal="left" vertical="center"/>
    </xf>
    <xf numFmtId="0" fontId="1" fillId="6" borderId="31" xfId="0" applyFont="1" applyFill="1" applyBorder="1" applyAlignment="1">
      <alignment horizontal="left" vertical="center"/>
    </xf>
    <xf numFmtId="44" fontId="1" fillId="6" borderId="47" xfId="1" applyFont="1" applyFill="1" applyBorder="1" applyAlignment="1">
      <alignment horizontal="center" vertical="center"/>
    </xf>
    <xf numFmtId="44" fontId="1" fillId="0" borderId="28" xfId="1" applyFont="1" applyFill="1" applyBorder="1" applyAlignment="1">
      <alignment horizontal="center" vertical="center"/>
    </xf>
    <xf numFmtId="165" fontId="1" fillId="6" borderId="28" xfId="0" applyNumberFormat="1" applyFont="1" applyFill="1" applyBorder="1" applyAlignment="1">
      <alignment horizontal="center" vertical="center"/>
    </xf>
    <xf numFmtId="0" fontId="1" fillId="0" borderId="28" xfId="0" applyFont="1" applyBorder="1" applyAlignment="1">
      <alignment horizontal="center" vertical="center"/>
    </xf>
    <xf numFmtId="44" fontId="1" fillId="0" borderId="32" xfId="0" applyNumberFormat="1" applyFont="1" applyBorder="1" applyAlignment="1">
      <alignment horizontal="left" vertical="center"/>
    </xf>
    <xf numFmtId="0" fontId="1" fillId="6" borderId="28" xfId="0" applyFont="1" applyFill="1" applyBorder="1" applyAlignment="1">
      <alignment horizontal="center" vertical="center" wrapText="1"/>
    </xf>
    <xf numFmtId="1" fontId="1" fillId="7" borderId="1" xfId="0" applyNumberFormat="1" applyFont="1" applyFill="1" applyBorder="1" applyAlignment="1">
      <alignment horizontal="left" vertical="center"/>
    </xf>
    <xf numFmtId="44" fontId="1" fillId="7" borderId="3" xfId="0" applyNumberFormat="1" applyFont="1" applyFill="1" applyBorder="1" applyAlignment="1">
      <alignment horizontal="left" vertical="center"/>
    </xf>
    <xf numFmtId="0" fontId="1" fillId="7" borderId="3" xfId="0" applyFont="1" applyFill="1" applyBorder="1" applyAlignment="1">
      <alignment horizontal="left" vertical="center" wrapText="1"/>
    </xf>
    <xf numFmtId="44" fontId="1" fillId="7" borderId="8" xfId="0" applyNumberFormat="1" applyFont="1" applyFill="1" applyBorder="1" applyAlignment="1">
      <alignment horizontal="left" vertical="center"/>
    </xf>
    <xf numFmtId="0" fontId="1" fillId="7" borderId="8" xfId="0" applyFont="1" applyFill="1" applyBorder="1" applyAlignment="1">
      <alignment horizontal="left" vertical="center" wrapText="1"/>
    </xf>
    <xf numFmtId="0" fontId="1" fillId="0" borderId="1" xfId="0" applyFont="1" applyBorder="1" applyAlignment="1">
      <alignment horizontal="left" vertical="center"/>
    </xf>
    <xf numFmtId="165"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39" fontId="1" fillId="0" borderId="1" xfId="0" applyNumberFormat="1" applyFont="1" applyBorder="1" applyAlignment="1">
      <alignment horizontal="left" vertical="center"/>
    </xf>
    <xf numFmtId="44" fontId="1" fillId="0" borderId="1" xfId="0" applyNumberFormat="1" applyFont="1" applyBorder="1"/>
    <xf numFmtId="0" fontId="1" fillId="0" borderId="1" xfId="0" applyFont="1" applyBorder="1" applyAlignment="1">
      <alignment horizontal="left"/>
    </xf>
    <xf numFmtId="166" fontId="1" fillId="10" borderId="10" xfId="2" applyNumberFormat="1" applyFont="1" applyFill="1" applyBorder="1" applyAlignment="1">
      <alignment horizontal="left" vertical="center" wrapText="1"/>
    </xf>
    <xf numFmtId="165" fontId="1" fillId="9" borderId="6" xfId="0" applyNumberFormat="1" applyFont="1" applyFill="1" applyBorder="1" applyAlignment="1">
      <alignment horizontal="left" vertical="center" wrapText="1"/>
    </xf>
    <xf numFmtId="44" fontId="1" fillId="10" borderId="10" xfId="1" applyFont="1" applyFill="1" applyBorder="1" applyAlignment="1">
      <alignment horizontal="left" wrapText="1"/>
    </xf>
    <xf numFmtId="165" fontId="1" fillId="9" borderId="9" xfId="0" applyNumberFormat="1" applyFont="1" applyFill="1" applyBorder="1" applyAlignment="1">
      <alignment horizontal="left" vertical="center" wrapText="1"/>
    </xf>
    <xf numFmtId="0" fontId="1" fillId="6" borderId="22" xfId="0" applyFont="1" applyFill="1" applyBorder="1" applyAlignment="1">
      <alignment horizontal="left" vertical="center" wrapText="1"/>
    </xf>
    <xf numFmtId="167" fontId="11" fillId="6" borderId="24" xfId="1" applyNumberFormat="1" applyFont="1" applyFill="1" applyBorder="1" applyAlignment="1">
      <alignment horizontal="center" vertical="center"/>
    </xf>
    <xf numFmtId="167" fontId="11" fillId="6" borderId="10" xfId="1" applyNumberFormat="1" applyFont="1" applyFill="1" applyBorder="1" applyAlignment="1">
      <alignment horizontal="center" vertical="center"/>
    </xf>
    <xf numFmtId="167" fontId="11" fillId="6" borderId="25" xfId="1" applyNumberFormat="1" applyFont="1" applyFill="1" applyBorder="1" applyAlignment="1">
      <alignment horizontal="center" vertical="center"/>
    </xf>
    <xf numFmtId="166" fontId="39" fillId="13" borderId="72" xfId="0" applyNumberFormat="1" applyFont="1" applyFill="1" applyBorder="1" applyAlignment="1">
      <alignment horizontal="left" vertical="center"/>
    </xf>
    <xf numFmtId="17" fontId="11" fillId="0" borderId="30" xfId="0" applyNumberFormat="1" applyFont="1" applyBorder="1" applyAlignment="1">
      <alignment horizontal="center"/>
    </xf>
    <xf numFmtId="15" fontId="11" fillId="0" borderId="32" xfId="0" applyNumberFormat="1" applyFont="1" applyBorder="1" applyAlignment="1">
      <alignment horizontal="center"/>
    </xf>
    <xf numFmtId="0" fontId="11" fillId="0" borderId="0" xfId="0" applyFont="1" applyAlignment="1">
      <alignment horizontal="center"/>
    </xf>
    <xf numFmtId="0" fontId="12" fillId="2" borderId="16"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7"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8" fillId="5" borderId="16" xfId="0" applyFont="1" applyFill="1" applyBorder="1" applyAlignment="1">
      <alignment horizontal="left" vertical="center"/>
    </xf>
    <xf numFmtId="0" fontId="8" fillId="5" borderId="18" xfId="0" applyFont="1" applyFill="1" applyBorder="1" applyAlignment="1">
      <alignment horizontal="left" vertical="center"/>
    </xf>
    <xf numFmtId="0" fontId="8" fillId="5" borderId="17" xfId="0" applyFont="1" applyFill="1" applyBorder="1" applyAlignment="1">
      <alignment horizontal="left" vertical="center"/>
    </xf>
    <xf numFmtId="0" fontId="5" fillId="0" borderId="34" xfId="0" applyFont="1" applyBorder="1" applyAlignment="1">
      <alignment horizontal="left"/>
    </xf>
    <xf numFmtId="0" fontId="5" fillId="0" borderId="35" xfId="0" applyFont="1" applyBorder="1" applyAlignment="1">
      <alignment horizontal="left"/>
    </xf>
    <xf numFmtId="0" fontId="5" fillId="0" borderId="34" xfId="0" applyFont="1" applyBorder="1" applyAlignment="1">
      <alignment horizontal="left" wrapText="1"/>
    </xf>
    <xf numFmtId="0" fontId="5" fillId="0" borderId="35" xfId="0" applyFont="1" applyBorder="1" applyAlignment="1">
      <alignment horizontal="left" wrapText="1"/>
    </xf>
    <xf numFmtId="0" fontId="4" fillId="3" borderId="16" xfId="0" applyFont="1" applyFill="1" applyBorder="1" applyAlignment="1">
      <alignment horizontal="right" vertical="center"/>
    </xf>
    <xf numFmtId="0" fontId="4" fillId="3" borderId="18" xfId="0" applyFont="1" applyFill="1" applyBorder="1" applyAlignment="1">
      <alignment horizontal="right" vertical="center"/>
    </xf>
    <xf numFmtId="0" fontId="5" fillId="7" borderId="16" xfId="0" applyFont="1" applyFill="1" applyBorder="1" applyAlignment="1">
      <alignment horizontal="center" vertical="center"/>
    </xf>
    <xf numFmtId="0" fontId="5" fillId="7" borderId="18" xfId="0" applyFont="1" applyFill="1" applyBorder="1" applyAlignment="1">
      <alignment horizontal="center" vertical="center"/>
    </xf>
    <xf numFmtId="0" fontId="5" fillId="7" borderId="48" xfId="0" applyFont="1" applyFill="1" applyBorder="1" applyAlignment="1">
      <alignment horizontal="center" vertical="center"/>
    </xf>
    <xf numFmtId="0" fontId="5" fillId="7" borderId="66" xfId="0" applyFont="1" applyFill="1" applyBorder="1" applyAlignment="1">
      <alignment horizontal="center"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0" fontId="5" fillId="0" borderId="45" xfId="0" applyFont="1" applyBorder="1" applyAlignment="1">
      <alignment horizontal="left"/>
    </xf>
    <xf numFmtId="0" fontId="5" fillId="0" borderId="46" xfId="0" applyFont="1" applyBorder="1" applyAlignment="1">
      <alignment horizontal="left"/>
    </xf>
    <xf numFmtId="0" fontId="5" fillId="0" borderId="42"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7" xfId="0"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7" borderId="38" xfId="0" applyFont="1" applyFill="1" applyBorder="1" applyAlignment="1">
      <alignment horizontal="center" vertical="center"/>
    </xf>
    <xf numFmtId="0" fontId="1"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67" xfId="0" applyFont="1" applyBorder="1" applyAlignment="1">
      <alignment horizontal="center" vertical="center"/>
    </xf>
    <xf numFmtId="0" fontId="19" fillId="3" borderId="7" xfId="0" applyFont="1" applyFill="1" applyBorder="1" applyAlignment="1">
      <alignment horizontal="right" vertical="center"/>
    </xf>
    <xf numFmtId="0" fontId="19" fillId="3" borderId="9" xfId="0" applyFont="1" applyFill="1" applyBorder="1" applyAlignment="1">
      <alignment horizontal="right" vertical="center"/>
    </xf>
    <xf numFmtId="0" fontId="16" fillId="3" borderId="7" xfId="0" applyFont="1" applyFill="1" applyBorder="1" applyAlignment="1">
      <alignment horizontal="right" vertical="center"/>
    </xf>
    <xf numFmtId="0" fontId="16" fillId="3" borderId="8" xfId="0" applyFont="1" applyFill="1" applyBorder="1" applyAlignment="1">
      <alignment horizontal="right" vertical="center"/>
    </xf>
    <xf numFmtId="0" fontId="19" fillId="3" borderId="48"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50" xfId="0" applyFont="1" applyFill="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6" fillId="5" borderId="51" xfId="0" applyFont="1" applyFill="1" applyBorder="1" applyAlignment="1">
      <alignment horizontal="center" vertical="center"/>
    </xf>
    <xf numFmtId="0" fontId="16" fillId="5" borderId="52" xfId="0" applyFont="1" applyFill="1" applyBorder="1" applyAlignment="1">
      <alignment horizontal="center" vertical="center"/>
    </xf>
    <xf numFmtId="0" fontId="16" fillId="5" borderId="54" xfId="0" applyFont="1" applyFill="1" applyBorder="1" applyAlignment="1">
      <alignment horizontal="center" vertical="center"/>
    </xf>
    <xf numFmtId="0" fontId="16" fillId="3" borderId="48" xfId="0" applyFont="1" applyFill="1" applyBorder="1" applyAlignment="1">
      <alignment horizontal="right" vertical="center"/>
    </xf>
    <xf numFmtId="0" fontId="16" fillId="3" borderId="38" xfId="0" applyFont="1" applyFill="1" applyBorder="1" applyAlignment="1">
      <alignment horizontal="right" vertical="center"/>
    </xf>
    <xf numFmtId="0" fontId="16" fillId="3" borderId="47" xfId="0" applyFont="1" applyFill="1" applyBorder="1" applyAlignment="1">
      <alignment horizontal="right" vertical="center"/>
    </xf>
    <xf numFmtId="0" fontId="16" fillId="3" borderId="39" xfId="0" applyFont="1" applyFill="1" applyBorder="1" applyAlignment="1">
      <alignment horizontal="right" vertical="center"/>
    </xf>
    <xf numFmtId="0" fontId="14" fillId="7" borderId="5" xfId="0" applyFont="1" applyFill="1" applyBorder="1" applyAlignment="1">
      <alignment horizontal="center" vertical="center"/>
    </xf>
    <xf numFmtId="0" fontId="14" fillId="7" borderId="1" xfId="0" applyFont="1" applyFill="1" applyBorder="1" applyAlignment="1">
      <alignment horizontal="center" vertical="center"/>
    </xf>
    <xf numFmtId="0" fontId="11" fillId="7" borderId="55" xfId="0" applyFont="1" applyFill="1" applyBorder="1" applyAlignment="1">
      <alignment horizontal="center"/>
    </xf>
    <xf numFmtId="0" fontId="11" fillId="7" borderId="53" xfId="0" applyFont="1" applyFill="1" applyBorder="1" applyAlignment="1">
      <alignment horizontal="center"/>
    </xf>
    <xf numFmtId="0" fontId="14" fillId="7" borderId="55" xfId="0" applyFont="1" applyFill="1" applyBorder="1" applyAlignment="1">
      <alignment horizontal="center" vertical="center"/>
    </xf>
    <xf numFmtId="0" fontId="14" fillId="7" borderId="53" xfId="0" applyFont="1" applyFill="1" applyBorder="1" applyAlignment="1">
      <alignment horizontal="center" vertical="center"/>
    </xf>
    <xf numFmtId="0" fontId="11" fillId="9" borderId="5" xfId="0" applyFont="1" applyFill="1" applyBorder="1" applyAlignment="1">
      <alignment horizontal="left" vertical="center"/>
    </xf>
    <xf numFmtId="0" fontId="11" fillId="9" borderId="1" xfId="0" applyFont="1" applyFill="1" applyBorder="1" applyAlignment="1">
      <alignment horizontal="left" vertical="center"/>
    </xf>
    <xf numFmtId="0" fontId="11" fillId="9" borderId="6" xfId="0" applyFont="1" applyFill="1" applyBorder="1" applyAlignment="1">
      <alignment horizontal="left" vertic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33" fillId="11" borderId="55" xfId="0" applyFont="1" applyFill="1" applyBorder="1" applyAlignment="1">
      <alignment horizontal="center" vertical="center"/>
    </xf>
    <xf numFmtId="0" fontId="33" fillId="11" borderId="53" xfId="0" applyFont="1" applyFill="1" applyBorder="1" applyAlignment="1">
      <alignment horizontal="center" vertical="center"/>
    </xf>
    <xf numFmtId="0" fontId="34" fillId="12" borderId="7" xfId="0" applyFont="1" applyFill="1" applyBorder="1" applyAlignment="1">
      <alignment horizontal="center" vertical="center"/>
    </xf>
    <xf numFmtId="0" fontId="34" fillId="12" borderId="8" xfId="0" applyFont="1" applyFill="1" applyBorder="1" applyAlignment="1">
      <alignment horizontal="center" vertical="center"/>
    </xf>
    <xf numFmtId="0" fontId="16" fillId="4" borderId="21" xfId="0" applyFont="1" applyFill="1" applyBorder="1" applyAlignment="1">
      <alignment horizontal="center"/>
    </xf>
    <xf numFmtId="0" fontId="16" fillId="4" borderId="23" xfId="0" applyFont="1" applyFill="1" applyBorder="1" applyAlignment="1">
      <alignment horizontal="center"/>
    </xf>
    <xf numFmtId="0" fontId="16" fillId="4" borderId="52" xfId="0" applyFont="1" applyFill="1" applyBorder="1" applyAlignment="1">
      <alignment horizontal="center"/>
    </xf>
    <xf numFmtId="0" fontId="16" fillId="4" borderId="54" xfId="0" applyFont="1" applyFill="1" applyBorder="1" applyAlignment="1">
      <alignment horizontal="center"/>
    </xf>
    <xf numFmtId="0" fontId="16" fillId="4" borderId="22" xfId="0" applyFont="1" applyFill="1" applyBorder="1" applyAlignment="1">
      <alignment horizontal="center"/>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0" fillId="9" borderId="4" xfId="0" applyFont="1" applyFill="1" applyBorder="1" applyAlignment="1">
      <alignment horizontal="left" vertical="center" wrapText="1"/>
    </xf>
    <xf numFmtId="0" fontId="21" fillId="9" borderId="5" xfId="0" applyFont="1" applyFill="1" applyBorder="1" applyAlignment="1">
      <alignment horizontal="left" vertical="center" wrapText="1"/>
    </xf>
    <xf numFmtId="0" fontId="21" fillId="9" borderId="1" xfId="0" applyFont="1" applyFill="1" applyBorder="1" applyAlignment="1">
      <alignment horizontal="left" vertical="center" wrapText="1"/>
    </xf>
    <xf numFmtId="0" fontId="21" fillId="9" borderId="6" xfId="0" applyFont="1" applyFill="1" applyBorder="1" applyAlignment="1">
      <alignment horizontal="left" vertical="center" wrapText="1"/>
    </xf>
    <xf numFmtId="0" fontId="36" fillId="9" borderId="5"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39" fillId="9" borderId="5" xfId="0" applyFont="1" applyFill="1" applyBorder="1" applyAlignment="1">
      <alignment horizontal="left" vertical="center" wrapText="1"/>
    </xf>
    <xf numFmtId="0" fontId="11" fillId="7" borderId="16" xfId="0" applyFont="1" applyFill="1" applyBorder="1" applyAlignment="1">
      <alignment horizontal="center"/>
    </xf>
    <xf numFmtId="0" fontId="11" fillId="7" borderId="18" xfId="0" applyFont="1" applyFill="1" applyBorder="1" applyAlignment="1">
      <alignment horizontal="center"/>
    </xf>
    <xf numFmtId="0" fontId="11" fillId="7" borderId="17" xfId="0" applyFont="1" applyFill="1" applyBorder="1" applyAlignment="1">
      <alignment horizontal="center"/>
    </xf>
    <xf numFmtId="0" fontId="14" fillId="9" borderId="5" xfId="0" applyFont="1" applyFill="1" applyBorder="1" applyAlignment="1">
      <alignment horizontal="left" vertical="center" wrapText="1"/>
    </xf>
    <xf numFmtId="0" fontId="14" fillId="9" borderId="1" xfId="0" applyFont="1" applyFill="1" applyBorder="1" applyAlignment="1">
      <alignment horizontal="left" vertical="center" wrapText="1"/>
    </xf>
    <xf numFmtId="0" fontId="14" fillId="9" borderId="6" xfId="0" applyFont="1" applyFill="1" applyBorder="1" applyAlignment="1">
      <alignment horizontal="left" vertical="center" wrapText="1"/>
    </xf>
  </cellXfs>
  <cellStyles count="4">
    <cellStyle name="Comma" xfId="3" builtinId="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5</xdr:col>
      <xdr:colOff>742951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workbookViewId="0"/>
  </sheetViews>
  <sheetFormatPr defaultColWidth="9" defaultRowHeight="14.45"/>
  <cols>
    <col min="1" max="1" width="2.875" style="9" customWidth="1"/>
    <col min="2" max="2" width="3.125" style="9" customWidth="1"/>
    <col min="3" max="3" width="30.625" style="9" customWidth="1"/>
    <col min="4" max="4" width="10.25" style="9" customWidth="1"/>
    <col min="5" max="8" width="30.625" style="9" customWidth="1"/>
    <col min="9" max="16384" width="9" style="9"/>
  </cols>
  <sheetData>
    <row r="2" spans="2:8">
      <c r="B2" s="328"/>
      <c r="C2" s="328"/>
      <c r="D2" s="328"/>
      <c r="E2" s="328"/>
    </row>
    <row r="3" spans="2:8">
      <c r="B3" s="328"/>
      <c r="C3" s="328"/>
      <c r="D3" s="328"/>
      <c r="E3" s="328"/>
    </row>
    <row r="4" spans="2:8">
      <c r="B4" s="328"/>
      <c r="C4" s="328"/>
      <c r="D4" s="328"/>
      <c r="E4" s="328"/>
    </row>
    <row r="5" spans="2:8">
      <c r="B5" s="328"/>
      <c r="C5" s="328"/>
      <c r="D5" s="328"/>
      <c r="E5" s="328"/>
    </row>
    <row r="6" spans="2:8">
      <c r="B6" s="328"/>
      <c r="C6" s="328"/>
      <c r="D6" s="328"/>
      <c r="E6" s="328"/>
    </row>
    <row r="7" spans="2:8">
      <c r="B7" s="10"/>
      <c r="C7" s="10"/>
      <c r="D7" s="10"/>
      <c r="E7" s="10"/>
    </row>
    <row r="8" spans="2:8" ht="69.95" customHeight="1">
      <c r="B8" s="341" t="s">
        <v>0</v>
      </c>
      <c r="C8" s="342"/>
      <c r="D8" s="342"/>
      <c r="E8" s="342"/>
      <c r="F8" s="342"/>
      <c r="G8" s="342"/>
      <c r="H8" s="342"/>
    </row>
    <row r="9" spans="2:8" ht="15" thickBot="1"/>
    <row r="10" spans="2:8" ht="26.45" thickBot="1">
      <c r="B10" s="329" t="s">
        <v>1</v>
      </c>
      <c r="C10" s="330"/>
      <c r="D10" s="330"/>
      <c r="E10" s="330"/>
      <c r="F10" s="330"/>
      <c r="G10" s="330"/>
      <c r="H10" s="331"/>
    </row>
    <row r="11" spans="2:8" ht="15" thickBot="1">
      <c r="B11" s="75"/>
      <c r="C11" s="76"/>
      <c r="D11" s="76"/>
      <c r="E11" s="76"/>
      <c r="F11" s="76"/>
      <c r="G11" s="76"/>
      <c r="H11" s="77"/>
    </row>
    <row r="12" spans="2:8">
      <c r="B12" s="332" t="s">
        <v>2</v>
      </c>
      <c r="C12" s="333"/>
      <c r="D12" s="333"/>
      <c r="E12" s="333"/>
      <c r="F12" s="333"/>
      <c r="G12" s="333"/>
      <c r="H12" s="334"/>
    </row>
    <row r="13" spans="2:8">
      <c r="B13" s="335"/>
      <c r="C13" s="336"/>
      <c r="D13" s="336"/>
      <c r="E13" s="336"/>
      <c r="F13" s="336"/>
      <c r="G13" s="336"/>
      <c r="H13" s="337"/>
    </row>
    <row r="14" spans="2:8">
      <c r="B14" s="335"/>
      <c r="C14" s="336"/>
      <c r="D14" s="336"/>
      <c r="E14" s="336"/>
      <c r="F14" s="336"/>
      <c r="G14" s="336"/>
      <c r="H14" s="337"/>
    </row>
    <row r="15" spans="2:8">
      <c r="B15" s="335"/>
      <c r="C15" s="336"/>
      <c r="D15" s="336"/>
      <c r="E15" s="336"/>
      <c r="F15" s="336"/>
      <c r="G15" s="336"/>
      <c r="H15" s="337"/>
    </row>
    <row r="16" spans="2:8">
      <c r="B16" s="335"/>
      <c r="C16" s="336"/>
      <c r="D16" s="336"/>
      <c r="E16" s="336"/>
      <c r="F16" s="336"/>
      <c r="G16" s="336"/>
      <c r="H16" s="337"/>
    </row>
    <row r="17" spans="2:8">
      <c r="B17" s="335"/>
      <c r="C17" s="336"/>
      <c r="D17" s="336"/>
      <c r="E17" s="336"/>
      <c r="F17" s="336"/>
      <c r="G17" s="336"/>
      <c r="H17" s="337"/>
    </row>
    <row r="18" spans="2:8">
      <c r="B18" s="335"/>
      <c r="C18" s="336"/>
      <c r="D18" s="336"/>
      <c r="E18" s="336"/>
      <c r="F18" s="336"/>
      <c r="G18" s="336"/>
      <c r="H18" s="337"/>
    </row>
    <row r="19" spans="2:8" ht="150" customHeight="1" thickBot="1">
      <c r="B19" s="338"/>
      <c r="C19" s="339"/>
      <c r="D19" s="339"/>
      <c r="E19" s="339"/>
      <c r="F19" s="339"/>
      <c r="G19" s="339"/>
      <c r="H19" s="340"/>
    </row>
  </sheetData>
  <sheetProtection algorithmName="SHA-512" hashValue="fm9mUDLJjlPiarCxFvPJS3o0myqMUu9pbm9lDUY88KCpHJUdxAszDCEY6z9kd+eKDxetwoS5bzkz+Ftn/qzYaA==" saltValue="NBk9Sz+3Y5xJrGInW8NkY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AE72"/>
  <sheetViews>
    <sheetView topLeftCell="J51" zoomScale="90" zoomScaleNormal="90" workbookViewId="0">
      <selection activeCell="O15" sqref="O15"/>
    </sheetView>
  </sheetViews>
  <sheetFormatPr defaultColWidth="9" defaultRowHeight="14.45"/>
  <cols>
    <col min="1" max="1" width="3.125" style="1" customWidth="1"/>
    <col min="2" max="2" width="22.875" style="1" bestFit="1" customWidth="1"/>
    <col min="3" max="3" width="26.875" style="1" bestFit="1" customWidth="1"/>
    <col min="4" max="4" width="13.75" style="1" customWidth="1"/>
    <col min="5" max="5" width="19.75" style="1" hidden="1" customWidth="1"/>
    <col min="6" max="6" width="13.625" style="1" bestFit="1" customWidth="1"/>
    <col min="7" max="7" width="18.75" style="1" customWidth="1"/>
    <col min="8" max="8" width="17.625" style="1" bestFit="1" customWidth="1"/>
    <col min="9" max="9" width="14.875" style="94" bestFit="1" customWidth="1"/>
    <col min="10" max="10" width="11.125" style="1" bestFit="1" customWidth="1"/>
    <col min="11" max="11" width="13.625" style="101" bestFit="1" customWidth="1"/>
    <col min="12" max="12" width="18.125" style="1" bestFit="1" customWidth="1"/>
    <col min="13" max="13" width="17.375" style="1" hidden="1" customWidth="1"/>
    <col min="14" max="14" width="13.625" style="1" bestFit="1" customWidth="1"/>
    <col min="15" max="15" width="16.875" style="94" bestFit="1" customWidth="1"/>
    <col min="16" max="16" width="18.125" style="1" bestFit="1" customWidth="1"/>
    <col min="17" max="17" width="16.25" style="1" bestFit="1" customWidth="1"/>
    <col min="18" max="18" width="18.125" style="1" bestFit="1" customWidth="1"/>
    <col min="19" max="19" width="12" style="99" bestFit="1" customWidth="1"/>
    <col min="20" max="20" width="10.875" style="99" customWidth="1"/>
    <col min="21" max="21" width="16.75" style="99" hidden="1" customWidth="1"/>
    <col min="22" max="22" width="30.625" style="53" customWidth="1"/>
    <col min="23" max="23" width="16.875" style="1" bestFit="1" customWidth="1"/>
    <col min="24" max="24" width="18.125" style="1" bestFit="1" customWidth="1"/>
    <col min="25" max="25" width="16.25" style="1" bestFit="1" customWidth="1"/>
    <col min="26" max="26" width="11.25" style="1" bestFit="1" customWidth="1"/>
    <col min="27" max="27" width="9.875" style="1" bestFit="1" customWidth="1"/>
    <col min="28" max="28" width="30.625" style="53" customWidth="1"/>
    <col min="29" max="16384" width="9" style="1"/>
  </cols>
  <sheetData>
    <row r="1" spans="1:23" ht="15" thickBot="1">
      <c r="A1" s="194"/>
      <c r="B1" s="194"/>
      <c r="C1" s="194"/>
      <c r="D1" s="194"/>
      <c r="E1" s="194"/>
      <c r="F1" s="194"/>
      <c r="G1" s="194"/>
      <c r="H1" s="194"/>
      <c r="I1" s="195"/>
      <c r="J1" s="194"/>
      <c r="K1" s="196"/>
      <c r="L1" s="194"/>
      <c r="M1" s="194"/>
      <c r="N1" s="194"/>
      <c r="O1" s="195"/>
      <c r="P1" s="194"/>
      <c r="Q1" s="194"/>
      <c r="R1" s="194"/>
      <c r="S1" s="197"/>
      <c r="T1" s="197"/>
      <c r="U1" s="197"/>
      <c r="V1" s="198"/>
      <c r="W1" s="194"/>
    </row>
    <row r="2" spans="1:23" ht="26.45" thickBot="1">
      <c r="A2" s="194"/>
      <c r="B2" s="369" t="str">
        <f>_xlfn.CONCAT("Campus Sustainability Fund - Annual Grant Funding Request - Personnel Summary for", " ",'Project Information Summary'!C12)</f>
        <v>Campus Sustainability Fund - Annual Grant Funding Request - Personnel Summary for Native Plant Gardens</v>
      </c>
      <c r="C2" s="370"/>
      <c r="D2" s="370"/>
      <c r="E2" s="370"/>
      <c r="F2" s="370"/>
      <c r="G2" s="370"/>
      <c r="H2" s="370"/>
      <c r="I2" s="370"/>
      <c r="J2" s="370"/>
      <c r="K2" s="370"/>
      <c r="L2" s="370"/>
      <c r="M2" s="370"/>
      <c r="N2" s="370"/>
      <c r="O2" s="371"/>
      <c r="P2" s="194"/>
      <c r="Q2" s="194"/>
      <c r="R2" s="194"/>
      <c r="S2" s="197"/>
      <c r="T2" s="197"/>
      <c r="U2" s="197"/>
      <c r="V2" s="198"/>
      <c r="W2" s="194"/>
    </row>
    <row r="3" spans="1:23" ht="15" thickBot="1">
      <c r="A3" s="194"/>
      <c r="B3" s="199"/>
      <c r="C3" s="200"/>
      <c r="D3" s="200"/>
      <c r="E3" s="200"/>
      <c r="F3" s="200"/>
      <c r="G3" s="200"/>
      <c r="H3" s="200"/>
      <c r="I3" s="201"/>
      <c r="J3" s="200"/>
      <c r="K3" s="202"/>
      <c r="L3" s="200"/>
      <c r="M3" s="200"/>
      <c r="N3" s="200"/>
      <c r="O3" s="203"/>
      <c r="P3" s="194"/>
      <c r="Q3" s="194"/>
      <c r="R3" s="194"/>
      <c r="S3" s="197"/>
      <c r="T3" s="197"/>
      <c r="U3" s="197"/>
      <c r="V3" s="198"/>
      <c r="W3" s="194"/>
    </row>
    <row r="4" spans="1:23" ht="45" customHeight="1">
      <c r="A4" s="194"/>
      <c r="B4" s="376" t="s">
        <v>3</v>
      </c>
      <c r="C4" s="377"/>
      <c r="D4" s="377"/>
      <c r="E4" s="377"/>
      <c r="F4" s="377"/>
      <c r="G4" s="377"/>
      <c r="H4" s="377"/>
      <c r="I4" s="377"/>
      <c r="J4" s="377"/>
      <c r="K4" s="377"/>
      <c r="L4" s="377"/>
      <c r="M4" s="377"/>
      <c r="N4" s="377"/>
      <c r="O4" s="378"/>
      <c r="P4" s="204"/>
      <c r="Q4" s="204"/>
      <c r="R4" s="204"/>
      <c r="S4" s="205"/>
      <c r="T4" s="205"/>
      <c r="U4" s="205"/>
      <c r="V4" s="204"/>
      <c r="W4" s="194"/>
    </row>
    <row r="5" spans="1:23" ht="30" customHeight="1">
      <c r="A5" s="194"/>
      <c r="B5" s="379" t="s">
        <v>4</v>
      </c>
      <c r="C5" s="380"/>
      <c r="D5" s="380"/>
      <c r="E5" s="380"/>
      <c r="F5" s="380"/>
      <c r="G5" s="380"/>
      <c r="H5" s="380"/>
      <c r="I5" s="380"/>
      <c r="J5" s="380"/>
      <c r="K5" s="380"/>
      <c r="L5" s="380"/>
      <c r="M5" s="380"/>
      <c r="N5" s="380"/>
      <c r="O5" s="381"/>
      <c r="P5" s="204"/>
      <c r="Q5" s="204"/>
      <c r="R5" s="204"/>
      <c r="S5" s="205"/>
      <c r="T5" s="205"/>
      <c r="U5" s="205"/>
      <c r="V5" s="204"/>
      <c r="W5" s="194"/>
    </row>
    <row r="6" spans="1:23" ht="43.5" customHeight="1">
      <c r="A6" s="194"/>
      <c r="B6" s="379" t="s">
        <v>5</v>
      </c>
      <c r="C6" s="380"/>
      <c r="D6" s="380"/>
      <c r="E6" s="380"/>
      <c r="F6" s="380"/>
      <c r="G6" s="380"/>
      <c r="H6" s="380"/>
      <c r="I6" s="380"/>
      <c r="J6" s="380"/>
      <c r="K6" s="380"/>
      <c r="L6" s="380"/>
      <c r="M6" s="380"/>
      <c r="N6" s="380"/>
      <c r="O6" s="381"/>
      <c r="P6" s="204"/>
      <c r="Q6" s="204"/>
      <c r="R6" s="204"/>
      <c r="S6" s="205"/>
      <c r="T6" s="205"/>
      <c r="U6" s="205"/>
      <c r="V6" s="204"/>
      <c r="W6" s="194"/>
    </row>
    <row r="7" spans="1:23" ht="30" customHeight="1" thickBot="1">
      <c r="A7" s="194"/>
      <c r="B7" s="382" t="s">
        <v>6</v>
      </c>
      <c r="C7" s="383"/>
      <c r="D7" s="383"/>
      <c r="E7" s="383"/>
      <c r="F7" s="383"/>
      <c r="G7" s="383"/>
      <c r="H7" s="383"/>
      <c r="I7" s="383"/>
      <c r="J7" s="383"/>
      <c r="K7" s="383"/>
      <c r="L7" s="383"/>
      <c r="M7" s="383"/>
      <c r="N7" s="383"/>
      <c r="O7" s="384"/>
      <c r="P7" s="204"/>
      <c r="Q7"/>
      <c r="R7"/>
      <c r="S7"/>
      <c r="T7"/>
      <c r="U7"/>
      <c r="V7" s="168"/>
      <c r="W7"/>
    </row>
    <row r="8" spans="1:23" ht="15" thickBot="1">
      <c r="A8" s="210"/>
      <c r="B8" s="211"/>
      <c r="C8" s="212"/>
      <c r="D8" s="212"/>
      <c r="E8" s="212"/>
      <c r="F8" s="212"/>
      <c r="G8" s="212"/>
      <c r="H8" s="212"/>
      <c r="I8" s="213"/>
      <c r="J8" s="212"/>
      <c r="K8" s="214"/>
      <c r="L8" s="212"/>
      <c r="M8" s="212"/>
      <c r="N8" s="212"/>
      <c r="O8" s="213"/>
      <c r="P8" s="212"/>
      <c r="Q8" s="215"/>
      <c r="R8" s="216"/>
      <c r="S8" s="217"/>
      <c r="T8" s="217"/>
      <c r="U8" s="217"/>
      <c r="V8" s="218"/>
      <c r="W8" s="210"/>
    </row>
    <row r="9" spans="1:23" ht="18.95" thickBot="1">
      <c r="A9" s="210"/>
      <c r="B9" s="346" t="s">
        <v>7</v>
      </c>
      <c r="C9" s="347"/>
      <c r="D9" s="347"/>
      <c r="E9" s="347"/>
      <c r="F9" s="347"/>
      <c r="G9" s="347"/>
      <c r="H9" s="347"/>
      <c r="I9" s="347"/>
      <c r="J9" s="347"/>
      <c r="K9" s="347"/>
      <c r="L9" s="347"/>
      <c r="M9" s="347"/>
      <c r="N9" s="347"/>
      <c r="O9" s="347"/>
      <c r="P9" s="347"/>
      <c r="Q9" s="347"/>
      <c r="R9" s="347"/>
      <c r="S9" s="347"/>
      <c r="T9" s="347"/>
      <c r="U9" s="347"/>
      <c r="V9" s="348"/>
      <c r="W9" s="210"/>
    </row>
    <row r="10" spans="1:23" ht="15" thickBot="1">
      <c r="A10" s="210"/>
      <c r="B10" s="361" t="s">
        <v>8</v>
      </c>
      <c r="C10" s="361" t="s">
        <v>9</v>
      </c>
      <c r="D10" s="343" t="s">
        <v>10</v>
      </c>
      <c r="E10" s="344"/>
      <c r="F10" s="344"/>
      <c r="G10" s="344"/>
      <c r="H10" s="344"/>
      <c r="I10" s="344"/>
      <c r="J10" s="344"/>
      <c r="K10" s="344"/>
      <c r="L10" s="344"/>
      <c r="M10" s="344"/>
      <c r="N10" s="344"/>
      <c r="O10" s="344"/>
      <c r="P10" s="344"/>
      <c r="Q10" s="344"/>
      <c r="R10" s="344"/>
      <c r="S10" s="344"/>
      <c r="T10" s="367"/>
      <c r="U10" s="119"/>
      <c r="V10" s="351" t="s">
        <v>11</v>
      </c>
      <c r="W10" s="210"/>
    </row>
    <row r="11" spans="1:23" ht="15" thickBot="1">
      <c r="A11" s="210"/>
      <c r="B11" s="362"/>
      <c r="C11" s="362"/>
      <c r="D11" s="372" t="str">
        <f>'Additional Info &amp; Definitions'!$D$16</f>
        <v>Fiscal Year 2023</v>
      </c>
      <c r="E11" s="385"/>
      <c r="F11" s="373"/>
      <c r="G11" s="373"/>
      <c r="H11" s="373"/>
      <c r="I11" s="374"/>
      <c r="J11" s="372" t="str">
        <f>'Additional Info &amp; Definitions'!$E$16</f>
        <v>Fiscal Year 2024</v>
      </c>
      <c r="K11" s="373"/>
      <c r="L11" s="373"/>
      <c r="M11" s="373"/>
      <c r="N11" s="373"/>
      <c r="O11" s="374"/>
      <c r="P11" s="372" t="str">
        <f>'Additional Info &amp; Definitions'!$F$16</f>
        <v>Fiscal Year 2025</v>
      </c>
      <c r="Q11" s="373"/>
      <c r="R11" s="373"/>
      <c r="S11" s="373"/>
      <c r="T11" s="374"/>
      <c r="U11" s="127"/>
      <c r="V11" s="352"/>
      <c r="W11" s="210"/>
    </row>
    <row r="12" spans="1:23" ht="15" thickBot="1">
      <c r="A12" s="210"/>
      <c r="B12" s="357"/>
      <c r="C12" s="375"/>
      <c r="D12" s="132" t="s">
        <v>12</v>
      </c>
      <c r="E12" s="133"/>
      <c r="F12" s="121" t="s">
        <v>13</v>
      </c>
      <c r="G12" s="121" t="s">
        <v>14</v>
      </c>
      <c r="H12" s="121" t="s">
        <v>15</v>
      </c>
      <c r="I12" s="134" t="s">
        <v>16</v>
      </c>
      <c r="J12" s="132" t="s">
        <v>12</v>
      </c>
      <c r="K12" s="135" t="s">
        <v>13</v>
      </c>
      <c r="L12" s="121" t="s">
        <v>14</v>
      </c>
      <c r="M12" s="121"/>
      <c r="N12" s="121" t="s">
        <v>15</v>
      </c>
      <c r="O12" s="134" t="s">
        <v>16</v>
      </c>
      <c r="P12" s="132" t="s">
        <v>12</v>
      </c>
      <c r="Q12" s="121" t="s">
        <v>13</v>
      </c>
      <c r="R12" s="121" t="s">
        <v>14</v>
      </c>
      <c r="S12" s="136" t="s">
        <v>15</v>
      </c>
      <c r="T12" s="137" t="s">
        <v>16</v>
      </c>
      <c r="U12" s="128"/>
      <c r="V12" s="219"/>
      <c r="W12" s="210"/>
    </row>
    <row r="13" spans="1:23" ht="60.75">
      <c r="A13" s="210"/>
      <c r="B13" s="220" t="s">
        <v>17</v>
      </c>
      <c r="C13" s="321" t="s">
        <v>18</v>
      </c>
      <c r="D13" s="222">
        <v>48.1</v>
      </c>
      <c r="E13" s="223"/>
      <c r="F13" s="224">
        <v>40</v>
      </c>
      <c r="G13" s="224">
        <v>3</v>
      </c>
      <c r="H13" s="225">
        <f>D13*F13*G13</f>
        <v>5772</v>
      </c>
      <c r="I13" s="226">
        <f>H13*'Additional Info &amp; Definitions'!$D$17</f>
        <v>1841.268</v>
      </c>
      <c r="J13" s="222">
        <v>48.1</v>
      </c>
      <c r="K13" s="227">
        <v>40</v>
      </c>
      <c r="L13" s="224">
        <v>3</v>
      </c>
      <c r="M13" s="224"/>
      <c r="N13" s="225">
        <f>J13*K13*L13</f>
        <v>5772</v>
      </c>
      <c r="O13" s="226">
        <f>N13*'Additional Info &amp; Definitions'!$E$17</f>
        <v>1847.04</v>
      </c>
      <c r="P13" s="222">
        <v>48.1</v>
      </c>
      <c r="Q13" s="224">
        <v>40</v>
      </c>
      <c r="R13" s="224">
        <v>3</v>
      </c>
      <c r="S13" s="225">
        <f>P13*Q13*R13</f>
        <v>5772</v>
      </c>
      <c r="T13" s="228">
        <f>S13*'Additional Info &amp; Definitions'!$F$17</f>
        <v>1881.672</v>
      </c>
      <c r="U13" s="229"/>
      <c r="V13" s="230" t="s">
        <v>19</v>
      </c>
      <c r="W13" s="210"/>
    </row>
    <row r="14" spans="1:23">
      <c r="A14" s="210"/>
      <c r="B14" s="231" t="s">
        <v>20</v>
      </c>
      <c r="C14" s="232"/>
      <c r="D14" s="222"/>
      <c r="E14" s="223"/>
      <c r="F14" s="233"/>
      <c r="G14" s="233"/>
      <c r="H14" s="225">
        <f>D14*F14*G14</f>
        <v>0</v>
      </c>
      <c r="I14" s="226">
        <f>H14*'Additional Info &amp; Definitions'!$D$17</f>
        <v>0</v>
      </c>
      <c r="J14" s="222"/>
      <c r="K14" s="234"/>
      <c r="L14" s="233"/>
      <c r="M14" s="233"/>
      <c r="N14" s="225">
        <f>J14*K14*L14</f>
        <v>0</v>
      </c>
      <c r="O14" s="226">
        <f>N14*'Additional Info &amp; Definitions'!$E$17</f>
        <v>0</v>
      </c>
      <c r="P14" s="222"/>
      <c r="Q14" s="233"/>
      <c r="R14" s="233"/>
      <c r="S14" s="225">
        <f>P14*Q14*R14</f>
        <v>0</v>
      </c>
      <c r="T14" s="228">
        <f>S14*'Additional Info &amp; Definitions'!$F$17</f>
        <v>0</v>
      </c>
      <c r="U14" s="229"/>
      <c r="V14" s="230"/>
      <c r="W14" s="210"/>
    </row>
    <row r="15" spans="1:23">
      <c r="A15" s="210"/>
      <c r="B15" s="231" t="s">
        <v>21</v>
      </c>
      <c r="C15" s="232"/>
      <c r="D15" s="222"/>
      <c r="E15" s="223"/>
      <c r="F15" s="233"/>
      <c r="G15" s="233"/>
      <c r="H15" s="225">
        <f>D15*F15*G15</f>
        <v>0</v>
      </c>
      <c r="I15" s="226">
        <f>H15*'Additional Info &amp; Definitions'!$D$17</f>
        <v>0</v>
      </c>
      <c r="J15" s="222"/>
      <c r="K15" s="234"/>
      <c r="L15" s="233"/>
      <c r="M15" s="233"/>
      <c r="N15" s="225">
        <f>J15*K15*L15</f>
        <v>0</v>
      </c>
      <c r="O15" s="226">
        <f>N15*'Additional Info &amp; Definitions'!$E$17</f>
        <v>0</v>
      </c>
      <c r="P15" s="222"/>
      <c r="Q15" s="233"/>
      <c r="R15" s="233"/>
      <c r="S15" s="225">
        <f>P15*Q15*R15</f>
        <v>0</v>
      </c>
      <c r="T15" s="228">
        <f>S15*'Additional Info &amp; Definitions'!$F$17</f>
        <v>0</v>
      </c>
      <c r="U15" s="229"/>
      <c r="V15" s="230"/>
      <c r="W15" s="210"/>
    </row>
    <row r="16" spans="1:23" ht="15" thickBot="1">
      <c r="A16" s="210"/>
      <c r="B16" s="235" t="s">
        <v>22</v>
      </c>
      <c r="C16" s="236"/>
      <c r="D16" s="237"/>
      <c r="E16" s="238"/>
      <c r="F16" s="239"/>
      <c r="G16" s="239"/>
      <c r="H16" s="240">
        <f>D16*F16*G16</f>
        <v>0</v>
      </c>
      <c r="I16" s="241">
        <f>H16*'Additional Info &amp; Definitions'!$D$17</f>
        <v>0</v>
      </c>
      <c r="J16" s="237"/>
      <c r="K16" s="242"/>
      <c r="L16" s="239"/>
      <c r="M16" s="239"/>
      <c r="N16" s="240">
        <f>J16*K16*L16</f>
        <v>0</v>
      </c>
      <c r="O16" s="226">
        <f>N16*'Additional Info &amp; Definitions'!$E$17</f>
        <v>0</v>
      </c>
      <c r="P16" s="237"/>
      <c r="Q16" s="239"/>
      <c r="R16" s="239"/>
      <c r="S16" s="240">
        <f>P16*Q16*R16</f>
        <v>0</v>
      </c>
      <c r="T16" s="228">
        <f>S16*'Additional Info &amp; Definitions'!$F$17</f>
        <v>0</v>
      </c>
      <c r="U16" s="243"/>
      <c r="V16" s="244"/>
      <c r="W16" s="210"/>
    </row>
    <row r="17" spans="1:28" ht="15" thickBot="1">
      <c r="A17" s="210"/>
      <c r="B17" s="211"/>
      <c r="C17" s="212"/>
      <c r="D17" s="245"/>
      <c r="E17" s="245"/>
      <c r="F17" s="245"/>
      <c r="G17" s="245"/>
      <c r="H17" s="245"/>
      <c r="I17" s="246"/>
      <c r="J17" s="212"/>
      <c r="K17" s="214"/>
      <c r="L17" s="212"/>
      <c r="M17" s="212"/>
      <c r="N17" s="212"/>
      <c r="O17" s="213"/>
      <c r="P17" s="212"/>
      <c r="Q17" s="215"/>
      <c r="R17" s="216"/>
      <c r="S17" s="217"/>
      <c r="T17" s="217"/>
      <c r="U17" s="217"/>
      <c r="V17" s="218"/>
      <c r="W17" s="210"/>
      <c r="X17" s="194"/>
      <c r="Y17" s="194"/>
      <c r="Z17" s="194"/>
      <c r="AA17" s="194"/>
      <c r="AB17" s="198"/>
    </row>
    <row r="18" spans="1:28" s="8" customFormat="1" ht="15" thickBot="1">
      <c r="A18" s="210"/>
      <c r="B18" s="359" t="s">
        <v>23</v>
      </c>
      <c r="C18" s="360"/>
      <c r="D18" s="2"/>
      <c r="E18" s="2"/>
      <c r="F18" s="2"/>
      <c r="G18" s="4" t="str">
        <f>_xlfn.CONCAT('Additional Info &amp; Definitions'!D16," ","Total")</f>
        <v>Fiscal Year 2023 Total</v>
      </c>
      <c r="H18" s="5">
        <f>SUM(H13:H16)</f>
        <v>5772</v>
      </c>
      <c r="I18" s="95">
        <f>SUM(I13:I16)</f>
        <v>1841.268</v>
      </c>
      <c r="J18" s="3"/>
      <c r="K18" s="102"/>
      <c r="L18" s="4" t="str">
        <f>_xlfn.CONCAT('Additional Info &amp; Definitions'!E16," ","Total")</f>
        <v>Fiscal Year 2024 Total</v>
      </c>
      <c r="M18" s="126"/>
      <c r="N18" s="7">
        <f>SUM(N13:N16)</f>
        <v>5772</v>
      </c>
      <c r="O18" s="247">
        <f>SUM(O13:O16)</f>
        <v>1847.04</v>
      </c>
      <c r="P18" s="248"/>
      <c r="Q18" s="249"/>
      <c r="R18" s="4" t="str">
        <f>_xlfn.CONCAT('Additional Info &amp; Definitions'!F16," ","Total")</f>
        <v>Fiscal Year 2025 Total</v>
      </c>
      <c r="S18" s="5">
        <f>SUM(S13:S16)</f>
        <v>5772</v>
      </c>
      <c r="T18" s="6">
        <f>SUM(T13:T16)</f>
        <v>1881.672</v>
      </c>
      <c r="U18" s="129"/>
      <c r="V18" s="250"/>
      <c r="W18" s="210"/>
      <c r="X18" s="210"/>
      <c r="Y18" s="210"/>
      <c r="Z18" s="210"/>
      <c r="AA18" s="210"/>
      <c r="AB18" s="251"/>
    </row>
    <row r="19" spans="1:28" s="8" customFormat="1" ht="15" thickBot="1">
      <c r="A19" s="210"/>
      <c r="B19" s="252"/>
      <c r="C19" s="253"/>
      <c r="D19" s="253"/>
      <c r="E19" s="253"/>
      <c r="F19" s="253"/>
      <c r="G19" s="253"/>
      <c r="H19" s="253"/>
      <c r="I19" s="254"/>
      <c r="J19" s="253"/>
      <c r="K19" s="255"/>
      <c r="L19" s="253"/>
      <c r="M19" s="253"/>
      <c r="N19" s="253"/>
      <c r="O19" s="254"/>
      <c r="P19" s="253"/>
      <c r="Q19" s="256"/>
      <c r="R19" s="257"/>
      <c r="S19" s="258"/>
      <c r="T19" s="258"/>
      <c r="U19" s="258"/>
      <c r="V19" s="259"/>
      <c r="W19" s="210"/>
      <c r="X19" s="210"/>
      <c r="Y19" s="210"/>
      <c r="Z19" s="210"/>
      <c r="AA19" s="210"/>
      <c r="AB19" s="251"/>
    </row>
    <row r="20" spans="1:28" ht="15" thickBot="1">
      <c r="A20" s="194"/>
      <c r="B20" s="78"/>
      <c r="C20" s="79"/>
      <c r="D20" s="79"/>
      <c r="E20" s="79"/>
      <c r="F20" s="79"/>
      <c r="G20" s="79"/>
      <c r="H20" s="79"/>
      <c r="I20" s="96"/>
      <c r="J20" s="260"/>
      <c r="K20" s="261"/>
      <c r="L20" s="260"/>
      <c r="M20" s="260"/>
      <c r="N20" s="260"/>
      <c r="O20" s="262"/>
      <c r="P20" s="260"/>
      <c r="Q20" s="263"/>
      <c r="R20" s="264"/>
      <c r="S20" s="265"/>
      <c r="T20" s="265"/>
      <c r="U20" s="265"/>
      <c r="V20" s="266"/>
      <c r="W20" s="194"/>
      <c r="X20" s="194"/>
      <c r="Y20" s="194"/>
      <c r="Z20" s="194"/>
      <c r="AA20" s="194"/>
      <c r="AB20" s="198"/>
    </row>
    <row r="21" spans="1:28" ht="18.95" thickBot="1">
      <c r="A21" s="210"/>
      <c r="B21" s="346" t="s">
        <v>24</v>
      </c>
      <c r="C21" s="347"/>
      <c r="D21" s="347"/>
      <c r="E21" s="347"/>
      <c r="F21" s="347"/>
      <c r="G21" s="347"/>
      <c r="H21" s="347"/>
      <c r="I21" s="347"/>
      <c r="J21" s="347"/>
      <c r="K21" s="347"/>
      <c r="L21" s="347"/>
      <c r="M21" s="347"/>
      <c r="N21" s="347"/>
      <c r="O21" s="347"/>
      <c r="P21" s="347"/>
      <c r="Q21" s="347"/>
      <c r="R21" s="347"/>
      <c r="S21" s="347"/>
      <c r="T21" s="347"/>
      <c r="U21" s="347"/>
      <c r="V21" s="348"/>
      <c r="W21" s="210"/>
      <c r="X21" s="194"/>
      <c r="Y21" s="194"/>
      <c r="Z21" s="194"/>
      <c r="AA21" s="194"/>
      <c r="AB21" s="198"/>
    </row>
    <row r="22" spans="1:28" ht="15" thickBot="1">
      <c r="A22" s="210"/>
      <c r="B22" s="349" t="s">
        <v>8</v>
      </c>
      <c r="C22" s="349" t="s">
        <v>9</v>
      </c>
      <c r="D22" s="343" t="s">
        <v>10</v>
      </c>
      <c r="E22" s="344"/>
      <c r="F22" s="344"/>
      <c r="G22" s="344"/>
      <c r="H22" s="344"/>
      <c r="I22" s="344"/>
      <c r="J22" s="344"/>
      <c r="K22" s="344"/>
      <c r="L22" s="344"/>
      <c r="M22" s="344"/>
      <c r="N22" s="344"/>
      <c r="O22" s="344"/>
      <c r="P22" s="344"/>
      <c r="Q22" s="344"/>
      <c r="R22" s="344"/>
      <c r="S22" s="344"/>
      <c r="T22" s="345"/>
      <c r="U22" s="120"/>
      <c r="V22" s="351" t="s">
        <v>11</v>
      </c>
      <c r="W22" s="210"/>
      <c r="X22" s="194"/>
      <c r="Y22" s="194"/>
      <c r="Z22" s="194"/>
      <c r="AA22" s="194"/>
      <c r="AB22" s="198"/>
    </row>
    <row r="23" spans="1:28" ht="15" thickBot="1">
      <c r="A23" s="210"/>
      <c r="B23" s="350"/>
      <c r="C23" s="350"/>
      <c r="D23" s="343" t="str">
        <f>'Additional Info &amp; Definitions'!$D$16</f>
        <v>Fiscal Year 2023</v>
      </c>
      <c r="E23" s="344"/>
      <c r="F23" s="344"/>
      <c r="G23" s="344"/>
      <c r="H23" s="344"/>
      <c r="I23" s="345"/>
      <c r="J23" s="343" t="str">
        <f>'Additional Info &amp; Definitions'!$E$16</f>
        <v>Fiscal Year 2024</v>
      </c>
      <c r="K23" s="344"/>
      <c r="L23" s="344"/>
      <c r="M23" s="344"/>
      <c r="N23" s="344"/>
      <c r="O23" s="345"/>
      <c r="P23" s="343" t="str">
        <f>'Additional Info &amp; Definitions'!$F$16</f>
        <v>Fiscal Year 2025</v>
      </c>
      <c r="Q23" s="344"/>
      <c r="R23" s="344"/>
      <c r="S23" s="344"/>
      <c r="T23" s="345"/>
      <c r="U23" s="127"/>
      <c r="V23" s="352"/>
      <c r="W23" s="210"/>
      <c r="X23" s="194"/>
      <c r="Y23" s="194"/>
      <c r="Z23" s="194"/>
      <c r="AA23" s="194"/>
      <c r="AB23" s="198"/>
    </row>
    <row r="24" spans="1:28" ht="15" thickBot="1">
      <c r="A24" s="210"/>
      <c r="B24" s="355"/>
      <c r="C24" s="356"/>
      <c r="D24" s="132" t="s">
        <v>12</v>
      </c>
      <c r="E24" s="133"/>
      <c r="F24" s="121" t="s">
        <v>13</v>
      </c>
      <c r="G24" s="121" t="s">
        <v>14</v>
      </c>
      <c r="H24" s="121" t="s">
        <v>15</v>
      </c>
      <c r="I24" s="134" t="s">
        <v>16</v>
      </c>
      <c r="J24" s="132" t="s">
        <v>12</v>
      </c>
      <c r="K24" s="135" t="s">
        <v>13</v>
      </c>
      <c r="L24" s="121" t="s">
        <v>14</v>
      </c>
      <c r="M24" s="121"/>
      <c r="N24" s="121" t="s">
        <v>15</v>
      </c>
      <c r="O24" s="134" t="s">
        <v>16</v>
      </c>
      <c r="P24" s="132" t="s">
        <v>12</v>
      </c>
      <c r="Q24" s="121" t="s">
        <v>13</v>
      </c>
      <c r="R24" s="121" t="s">
        <v>14</v>
      </c>
      <c r="S24" s="136" t="s">
        <v>15</v>
      </c>
      <c r="T24" s="137" t="s">
        <v>16</v>
      </c>
      <c r="U24" s="128"/>
      <c r="V24" s="219"/>
      <c r="W24" s="210"/>
      <c r="X24" s="194"/>
      <c r="Y24" s="194"/>
      <c r="Z24" s="194"/>
      <c r="AA24" s="194"/>
      <c r="AB24" s="198"/>
    </row>
    <row r="25" spans="1:28">
      <c r="A25" s="210"/>
      <c r="B25" s="220" t="s">
        <v>17</v>
      </c>
      <c r="C25" s="221"/>
      <c r="D25" s="267"/>
      <c r="E25" s="268"/>
      <c r="F25" s="224"/>
      <c r="G25" s="224"/>
      <c r="H25" s="269">
        <f>D25*F25*G25</f>
        <v>0</v>
      </c>
      <c r="I25" s="270">
        <f>H25*'Additional Info &amp; Definitions'!$D$18</f>
        <v>0</v>
      </c>
      <c r="J25" s="267"/>
      <c r="K25" s="271"/>
      <c r="L25" s="272"/>
      <c r="M25" s="273"/>
      <c r="N25" s="269">
        <f>J25*K25*L25</f>
        <v>0</v>
      </c>
      <c r="O25" s="270">
        <f>N25*'Additional Info &amp; Definitions'!$E$18</f>
        <v>0</v>
      </c>
      <c r="P25" s="267"/>
      <c r="Q25" s="274"/>
      <c r="R25" s="224"/>
      <c r="S25" s="269">
        <f>P25*Q25*R25</f>
        <v>0</v>
      </c>
      <c r="T25" s="275">
        <f>S25*'Additional Info &amp; Definitions'!$F$18</f>
        <v>0</v>
      </c>
      <c r="U25" s="275"/>
      <c r="V25" s="230"/>
      <c r="W25" s="210"/>
      <c r="X25" s="194"/>
      <c r="Y25" s="194"/>
      <c r="Z25" s="194"/>
      <c r="AA25" s="194"/>
      <c r="AB25" s="198"/>
    </row>
    <row r="26" spans="1:28">
      <c r="A26" s="210"/>
      <c r="B26" s="231" t="s">
        <v>20</v>
      </c>
      <c r="C26" s="232"/>
      <c r="D26" s="267"/>
      <c r="E26" s="268"/>
      <c r="F26" s="233"/>
      <c r="G26" s="233"/>
      <c r="H26" s="269">
        <f>D26*F26*G26</f>
        <v>0</v>
      </c>
      <c r="I26" s="270">
        <f>H26*'Additional Info &amp; Definitions'!$D$18</f>
        <v>0</v>
      </c>
      <c r="J26" s="267"/>
      <c r="K26" s="276"/>
      <c r="L26" s="277"/>
      <c r="M26" s="273"/>
      <c r="N26" s="269">
        <f t="shared" ref="N26:N28" si="0">J26*K26*L26</f>
        <v>0</v>
      </c>
      <c r="O26" s="270">
        <f>N26*'Additional Info &amp; Definitions'!$E$18</f>
        <v>0</v>
      </c>
      <c r="P26" s="267"/>
      <c r="Q26" s="278"/>
      <c r="R26" s="233"/>
      <c r="S26" s="269">
        <f t="shared" ref="S26:S28" si="1">P26*Q26*R26</f>
        <v>0</v>
      </c>
      <c r="T26" s="275">
        <f>S26*'Additional Info &amp; Definitions'!$F$18</f>
        <v>0</v>
      </c>
      <c r="U26" s="275"/>
      <c r="V26" s="230"/>
      <c r="W26" s="210"/>
      <c r="X26" s="194"/>
      <c r="Y26" s="194"/>
      <c r="Z26" s="194"/>
      <c r="AA26" s="194"/>
      <c r="AB26" s="198"/>
    </row>
    <row r="27" spans="1:28">
      <c r="A27" s="210"/>
      <c r="B27" s="231" t="s">
        <v>21</v>
      </c>
      <c r="C27" s="232"/>
      <c r="D27" s="267"/>
      <c r="E27" s="268"/>
      <c r="F27" s="233"/>
      <c r="G27" s="233"/>
      <c r="H27" s="269">
        <f>D27*F27*G27</f>
        <v>0</v>
      </c>
      <c r="I27" s="270">
        <f>H27*'Additional Info &amp; Definitions'!$D$18</f>
        <v>0</v>
      </c>
      <c r="J27" s="267"/>
      <c r="K27" s="276"/>
      <c r="L27" s="277"/>
      <c r="M27" s="273"/>
      <c r="N27" s="269">
        <f t="shared" si="0"/>
        <v>0</v>
      </c>
      <c r="O27" s="270">
        <f>N27*'Additional Info &amp; Definitions'!$E$18</f>
        <v>0</v>
      </c>
      <c r="P27" s="267"/>
      <c r="Q27" s="278"/>
      <c r="R27" s="233"/>
      <c r="S27" s="269">
        <f t="shared" si="1"/>
        <v>0</v>
      </c>
      <c r="T27" s="275">
        <f>S27*'Additional Info &amp; Definitions'!$F$18</f>
        <v>0</v>
      </c>
      <c r="U27" s="275"/>
      <c r="V27" s="230"/>
      <c r="W27" s="210"/>
      <c r="X27" s="194"/>
      <c r="Y27" s="194"/>
      <c r="Z27" s="194"/>
      <c r="AA27" s="194"/>
      <c r="AB27" s="198"/>
    </row>
    <row r="28" spans="1:28" ht="15" thickBot="1">
      <c r="A28" s="210"/>
      <c r="B28" s="235" t="s">
        <v>22</v>
      </c>
      <c r="C28" s="236"/>
      <c r="D28" s="267"/>
      <c r="E28" s="279"/>
      <c r="F28" s="239"/>
      <c r="G28" s="239"/>
      <c r="H28" s="280">
        <f>D28*F28*G28</f>
        <v>0</v>
      </c>
      <c r="I28" s="270">
        <f>H28*'Additional Info &amp; Definitions'!$D$18</f>
        <v>0</v>
      </c>
      <c r="J28" s="267"/>
      <c r="K28" s="281"/>
      <c r="L28" s="282"/>
      <c r="M28" s="283"/>
      <c r="N28" s="280">
        <f t="shared" si="0"/>
        <v>0</v>
      </c>
      <c r="O28" s="270">
        <f>N28*'Additional Info &amp; Definitions'!$E$18</f>
        <v>0</v>
      </c>
      <c r="P28" s="267"/>
      <c r="Q28" s="284"/>
      <c r="R28" s="239"/>
      <c r="S28" s="280">
        <f t="shared" si="1"/>
        <v>0</v>
      </c>
      <c r="T28" s="275">
        <f>S28*'Additional Info &amp; Definitions'!$F$18</f>
        <v>0</v>
      </c>
      <c r="U28" s="275"/>
      <c r="V28" s="244"/>
      <c r="W28" s="210"/>
      <c r="X28" s="194"/>
      <c r="Y28" s="194"/>
      <c r="Z28" s="194"/>
      <c r="AA28" s="194"/>
      <c r="AB28" s="198"/>
    </row>
    <row r="29" spans="1:28" ht="15" thickBot="1">
      <c r="A29" s="210"/>
      <c r="B29" s="211"/>
      <c r="C29" s="212"/>
      <c r="D29" s="212"/>
      <c r="E29" s="212"/>
      <c r="F29" s="212"/>
      <c r="G29" s="212"/>
      <c r="H29" s="212"/>
      <c r="I29" s="213"/>
      <c r="J29" s="212"/>
      <c r="K29" s="214"/>
      <c r="L29" s="212"/>
      <c r="M29" s="212"/>
      <c r="N29" s="212"/>
      <c r="O29" s="213"/>
      <c r="P29" s="212"/>
      <c r="Q29" s="215"/>
      <c r="R29" s="216"/>
      <c r="S29" s="217"/>
      <c r="T29" s="217"/>
      <c r="U29" s="217"/>
      <c r="V29" s="218"/>
      <c r="W29" s="210"/>
      <c r="X29" s="194"/>
      <c r="Y29" s="194"/>
      <c r="Z29" s="194"/>
      <c r="AA29" s="194"/>
      <c r="AB29" s="198"/>
    </row>
    <row r="30" spans="1:28" s="8" customFormat="1" ht="15" thickBot="1">
      <c r="A30" s="210"/>
      <c r="B30" s="353" t="s">
        <v>23</v>
      </c>
      <c r="C30" s="354"/>
      <c r="D30" s="2"/>
      <c r="E30" s="2"/>
      <c r="F30" s="2"/>
      <c r="G30" s="4" t="str">
        <f>_xlfn.CONCAT('Additional Info &amp; Definitions'!D16," ","Total")</f>
        <v>Fiscal Year 2023 Total</v>
      </c>
      <c r="H30" s="5">
        <f>SUM(H25:H28)</f>
        <v>0</v>
      </c>
      <c r="I30" s="95">
        <f>SUM(I25:I28)</f>
        <v>0</v>
      </c>
      <c r="J30" s="3"/>
      <c r="K30" s="102"/>
      <c r="L30" s="4" t="str">
        <f>_xlfn.CONCAT('Additional Info &amp; Definitions'!E16," ","Total")</f>
        <v>Fiscal Year 2024 Total</v>
      </c>
      <c r="M30" s="126"/>
      <c r="N30" s="7">
        <f>SUM(N25:N28)</f>
        <v>0</v>
      </c>
      <c r="O30" s="247">
        <f t="shared" ref="O30" si="2">SUM(O25:O28)</f>
        <v>0</v>
      </c>
      <c r="P30" s="248"/>
      <c r="Q30" s="249"/>
      <c r="R30" s="4" t="str">
        <f>_xlfn.CONCAT('Additional Info &amp; Definitions'!F16," ","Total")</f>
        <v>Fiscal Year 2025 Total</v>
      </c>
      <c r="S30" s="5">
        <f>SUM(S25:S28)</f>
        <v>0</v>
      </c>
      <c r="T30" s="6">
        <f>SUM(T25:T28)</f>
        <v>0</v>
      </c>
      <c r="U30" s="129"/>
      <c r="V30" s="250"/>
      <c r="W30" s="210"/>
      <c r="X30" s="210"/>
      <c r="Y30" s="210"/>
      <c r="Z30" s="210"/>
      <c r="AA30" s="210"/>
      <c r="AB30" s="251"/>
    </row>
    <row r="31" spans="1:28" s="8" customFormat="1" ht="15" thickBot="1">
      <c r="A31" s="210"/>
      <c r="B31" s="252"/>
      <c r="C31" s="253"/>
      <c r="D31" s="253"/>
      <c r="E31" s="253"/>
      <c r="F31" s="253"/>
      <c r="G31" s="253"/>
      <c r="H31" s="253"/>
      <c r="I31" s="254"/>
      <c r="J31" s="253"/>
      <c r="K31" s="255"/>
      <c r="L31" s="253"/>
      <c r="M31" s="253"/>
      <c r="N31" s="253"/>
      <c r="O31" s="254"/>
      <c r="P31" s="253"/>
      <c r="Q31" s="256"/>
      <c r="R31" s="257"/>
      <c r="S31" s="258"/>
      <c r="T31" s="258"/>
      <c r="U31" s="258"/>
      <c r="V31" s="259"/>
      <c r="W31" s="210"/>
      <c r="X31" s="210"/>
      <c r="Y31" s="210"/>
      <c r="Z31" s="210"/>
      <c r="AA31" s="210"/>
      <c r="AB31" s="251"/>
    </row>
    <row r="32" spans="1:28" s="8" customFormat="1" ht="15" thickBot="1">
      <c r="A32" s="210"/>
      <c r="B32" s="285"/>
      <c r="C32" s="286"/>
      <c r="D32" s="286"/>
      <c r="E32" s="286"/>
      <c r="F32" s="286"/>
      <c r="G32" s="286"/>
      <c r="H32" s="286"/>
      <c r="I32" s="287"/>
      <c r="J32" s="286"/>
      <c r="K32" s="288"/>
      <c r="L32" s="286"/>
      <c r="M32" s="286"/>
      <c r="N32" s="286"/>
      <c r="O32" s="287"/>
      <c r="P32" s="286"/>
      <c r="Q32" s="263"/>
      <c r="R32" s="264"/>
      <c r="S32" s="265"/>
      <c r="T32" s="265"/>
      <c r="U32" s="265"/>
      <c r="V32" s="266"/>
      <c r="W32" s="210"/>
      <c r="X32" s="210"/>
      <c r="Y32" s="210"/>
      <c r="Z32" s="210"/>
      <c r="AA32" s="210"/>
      <c r="AB32" s="251"/>
    </row>
    <row r="33" spans="1:28" ht="18.95" thickBot="1">
      <c r="A33" s="210"/>
      <c r="B33" s="346" t="s">
        <v>25</v>
      </c>
      <c r="C33" s="347"/>
      <c r="D33" s="347"/>
      <c r="E33" s="347"/>
      <c r="F33" s="347"/>
      <c r="G33" s="347"/>
      <c r="H33" s="347"/>
      <c r="I33" s="347"/>
      <c r="J33" s="347"/>
      <c r="K33" s="347"/>
      <c r="L33" s="347"/>
      <c r="M33" s="347"/>
      <c r="N33" s="347"/>
      <c r="O33" s="347"/>
      <c r="P33" s="347"/>
      <c r="Q33" s="347"/>
      <c r="R33" s="347"/>
      <c r="S33" s="347"/>
      <c r="T33" s="347"/>
      <c r="U33" s="347"/>
      <c r="V33" s="348"/>
      <c r="W33" s="210"/>
      <c r="X33" s="194"/>
      <c r="Y33" s="194"/>
      <c r="Z33" s="194"/>
      <c r="AA33" s="194"/>
      <c r="AB33" s="198"/>
    </row>
    <row r="34" spans="1:28" ht="15" thickBot="1">
      <c r="A34" s="210"/>
      <c r="B34" s="349" t="s">
        <v>8</v>
      </c>
      <c r="C34" s="349" t="s">
        <v>9</v>
      </c>
      <c r="D34" s="343" t="s">
        <v>10</v>
      </c>
      <c r="E34" s="344"/>
      <c r="F34" s="344"/>
      <c r="G34" s="344"/>
      <c r="H34" s="344"/>
      <c r="I34" s="344"/>
      <c r="J34" s="344"/>
      <c r="K34" s="344"/>
      <c r="L34" s="344"/>
      <c r="M34" s="344"/>
      <c r="N34" s="344"/>
      <c r="O34" s="344"/>
      <c r="P34" s="344"/>
      <c r="Q34" s="344"/>
      <c r="R34" s="344"/>
      <c r="S34" s="344"/>
      <c r="T34" s="345"/>
      <c r="U34" s="120"/>
      <c r="V34" s="351" t="s">
        <v>11</v>
      </c>
      <c r="W34" s="210"/>
      <c r="X34" s="194"/>
      <c r="Y34" s="194"/>
      <c r="Z34" s="194"/>
      <c r="AA34" s="194"/>
      <c r="AB34" s="198"/>
    </row>
    <row r="35" spans="1:28" ht="15" thickBot="1">
      <c r="A35" s="210"/>
      <c r="B35" s="350"/>
      <c r="C35" s="350"/>
      <c r="D35" s="343" t="str">
        <f>'Additional Info &amp; Definitions'!$D$16</f>
        <v>Fiscal Year 2023</v>
      </c>
      <c r="E35" s="344"/>
      <c r="F35" s="344"/>
      <c r="G35" s="344"/>
      <c r="H35" s="344"/>
      <c r="I35" s="345"/>
      <c r="J35" s="343" t="str">
        <f>'Additional Info &amp; Definitions'!$E$16</f>
        <v>Fiscal Year 2024</v>
      </c>
      <c r="K35" s="344"/>
      <c r="L35" s="344"/>
      <c r="M35" s="344"/>
      <c r="N35" s="344"/>
      <c r="O35" s="345"/>
      <c r="P35" s="343" t="str">
        <f>'Additional Info &amp; Definitions'!$F$16</f>
        <v>Fiscal Year 2025</v>
      </c>
      <c r="Q35" s="344"/>
      <c r="R35" s="344"/>
      <c r="S35" s="344"/>
      <c r="T35" s="345"/>
      <c r="U35" s="127"/>
      <c r="V35" s="352"/>
      <c r="W35" s="210"/>
      <c r="X35" s="194"/>
      <c r="Y35" s="194"/>
      <c r="Z35" s="194"/>
      <c r="AA35" s="194"/>
      <c r="AB35" s="198"/>
    </row>
    <row r="36" spans="1:28" ht="15" thickBot="1">
      <c r="A36" s="210"/>
      <c r="B36" s="355"/>
      <c r="C36" s="356"/>
      <c r="D36" s="132" t="s">
        <v>12</v>
      </c>
      <c r="E36" s="133"/>
      <c r="F36" s="121" t="s">
        <v>13</v>
      </c>
      <c r="G36" s="121" t="s">
        <v>14</v>
      </c>
      <c r="H36" s="138" t="s">
        <v>15</v>
      </c>
      <c r="I36" s="139" t="s">
        <v>16</v>
      </c>
      <c r="J36" s="132" t="s">
        <v>12</v>
      </c>
      <c r="K36" s="135" t="s">
        <v>13</v>
      </c>
      <c r="L36" s="121" t="s">
        <v>14</v>
      </c>
      <c r="M36" s="138"/>
      <c r="N36" s="138" t="s">
        <v>15</v>
      </c>
      <c r="O36" s="139" t="s">
        <v>16</v>
      </c>
      <c r="P36" s="132" t="s">
        <v>12</v>
      </c>
      <c r="Q36" s="121" t="s">
        <v>13</v>
      </c>
      <c r="R36" s="121" t="s">
        <v>14</v>
      </c>
      <c r="S36" s="140" t="s">
        <v>15</v>
      </c>
      <c r="T36" s="141" t="s">
        <v>16</v>
      </c>
      <c r="U36" s="130"/>
      <c r="V36" s="219"/>
      <c r="W36" s="210"/>
      <c r="X36" s="194"/>
      <c r="Y36" s="194"/>
      <c r="Z36" s="194"/>
      <c r="AA36" s="194"/>
      <c r="AB36" s="198"/>
    </row>
    <row r="37" spans="1:28">
      <c r="A37" s="210"/>
      <c r="B37" s="220" t="s">
        <v>26</v>
      </c>
      <c r="C37" s="221"/>
      <c r="D37" s="267"/>
      <c r="E37" s="268"/>
      <c r="F37" s="224"/>
      <c r="G37" s="289"/>
      <c r="H37" s="225">
        <f t="shared" ref="H37:H46" si="3">D37*F37*G37</f>
        <v>0</v>
      </c>
      <c r="I37" s="226">
        <f>H37*'Additional Info &amp; Definitions'!$D$19</f>
        <v>0</v>
      </c>
      <c r="J37" s="267"/>
      <c r="K37" s="227"/>
      <c r="L37" s="289"/>
      <c r="M37" s="289"/>
      <c r="N37" s="225">
        <f t="shared" ref="N37:N46" si="4">J37*K37*L37</f>
        <v>0</v>
      </c>
      <c r="O37" s="226">
        <f>N37*'Additional Info &amp; Definitions'!$E$19</f>
        <v>0</v>
      </c>
      <c r="P37" s="267"/>
      <c r="Q37" s="224"/>
      <c r="R37" s="289"/>
      <c r="S37" s="225">
        <f t="shared" ref="S37:S46" si="5">P37*Q37*R37</f>
        <v>0</v>
      </c>
      <c r="T37" s="228">
        <f>S37*'Additional Info &amp; Definitions'!$F$19</f>
        <v>0</v>
      </c>
      <c r="U37" s="229"/>
      <c r="V37" s="230"/>
      <c r="W37" s="210"/>
      <c r="X37" s="194"/>
      <c r="Y37" s="194"/>
      <c r="Z37" s="194"/>
      <c r="AA37" s="194"/>
      <c r="AB37" s="198"/>
    </row>
    <row r="38" spans="1:28">
      <c r="A38" s="210"/>
      <c r="B38" s="231" t="s">
        <v>27</v>
      </c>
      <c r="C38" s="290"/>
      <c r="D38" s="267"/>
      <c r="E38" s="268"/>
      <c r="F38" s="224"/>
      <c r="G38" s="289"/>
      <c r="H38" s="225">
        <f t="shared" si="3"/>
        <v>0</v>
      </c>
      <c r="I38" s="226">
        <f>H38*'Additional Info &amp; Definitions'!$D$19</f>
        <v>0</v>
      </c>
      <c r="J38" s="267"/>
      <c r="K38" s="227"/>
      <c r="L38" s="289"/>
      <c r="M38" s="289"/>
      <c r="N38" s="225">
        <f t="shared" si="4"/>
        <v>0</v>
      </c>
      <c r="O38" s="226">
        <f>N38*'Additional Info &amp; Definitions'!$E$19</f>
        <v>0</v>
      </c>
      <c r="P38" s="267"/>
      <c r="Q38" s="224"/>
      <c r="R38" s="289"/>
      <c r="S38" s="225">
        <f t="shared" si="5"/>
        <v>0</v>
      </c>
      <c r="T38" s="228">
        <f>S38*'Additional Info &amp; Definitions'!$F$19</f>
        <v>0</v>
      </c>
      <c r="U38" s="229"/>
      <c r="V38" s="230"/>
      <c r="W38" s="210"/>
      <c r="X38" s="194"/>
      <c r="Y38" s="194"/>
      <c r="Z38" s="194"/>
      <c r="AA38" s="194"/>
      <c r="AB38" s="198"/>
    </row>
    <row r="39" spans="1:28">
      <c r="A39" s="210"/>
      <c r="B39" s="231" t="s">
        <v>28</v>
      </c>
      <c r="C39" s="290"/>
      <c r="D39" s="267"/>
      <c r="E39" s="268"/>
      <c r="F39" s="224"/>
      <c r="G39" s="289"/>
      <c r="H39" s="225">
        <f t="shared" si="3"/>
        <v>0</v>
      </c>
      <c r="I39" s="226">
        <f>H39*'Additional Info &amp; Definitions'!$D$19</f>
        <v>0</v>
      </c>
      <c r="J39" s="267"/>
      <c r="K39" s="227"/>
      <c r="L39" s="289"/>
      <c r="M39" s="289"/>
      <c r="N39" s="225">
        <f t="shared" si="4"/>
        <v>0</v>
      </c>
      <c r="O39" s="226">
        <f>N39*'Additional Info &amp; Definitions'!$E$19</f>
        <v>0</v>
      </c>
      <c r="P39" s="267"/>
      <c r="Q39" s="224"/>
      <c r="R39" s="289"/>
      <c r="S39" s="225">
        <f t="shared" si="5"/>
        <v>0</v>
      </c>
      <c r="T39" s="228">
        <f>S39*'Additional Info &amp; Definitions'!$F$19</f>
        <v>0</v>
      </c>
      <c r="U39" s="229"/>
      <c r="V39" s="230"/>
      <c r="W39" s="210"/>
      <c r="X39" s="194"/>
      <c r="Y39" s="194"/>
      <c r="Z39" s="194"/>
      <c r="AA39" s="194"/>
      <c r="AB39" s="198"/>
    </row>
    <row r="40" spans="1:28">
      <c r="A40" s="210"/>
      <c r="B40" s="231" t="s">
        <v>29</v>
      </c>
      <c r="C40" s="290"/>
      <c r="D40" s="267"/>
      <c r="E40" s="268"/>
      <c r="F40" s="224"/>
      <c r="G40" s="289"/>
      <c r="H40" s="225">
        <f t="shared" si="3"/>
        <v>0</v>
      </c>
      <c r="I40" s="226">
        <f>H40*'Additional Info &amp; Definitions'!$D$19</f>
        <v>0</v>
      </c>
      <c r="J40" s="267"/>
      <c r="K40" s="227"/>
      <c r="L40" s="289"/>
      <c r="M40" s="289"/>
      <c r="N40" s="225">
        <f t="shared" si="4"/>
        <v>0</v>
      </c>
      <c r="O40" s="226">
        <f>N40*'Additional Info &amp; Definitions'!$E$19</f>
        <v>0</v>
      </c>
      <c r="P40" s="267"/>
      <c r="Q40" s="224"/>
      <c r="R40" s="289"/>
      <c r="S40" s="225">
        <f t="shared" si="5"/>
        <v>0</v>
      </c>
      <c r="T40" s="228">
        <f>S40*'Additional Info &amp; Definitions'!$F$19</f>
        <v>0</v>
      </c>
      <c r="U40" s="229"/>
      <c r="V40" s="230"/>
      <c r="W40" s="210"/>
      <c r="X40" s="194"/>
      <c r="Y40" s="194"/>
      <c r="Z40" s="194"/>
      <c r="AA40" s="194"/>
      <c r="AB40" s="198"/>
    </row>
    <row r="41" spans="1:28">
      <c r="A41" s="210"/>
      <c r="B41" s="231" t="s">
        <v>30</v>
      </c>
      <c r="C41" s="290"/>
      <c r="D41" s="267"/>
      <c r="E41" s="268"/>
      <c r="F41" s="224"/>
      <c r="G41" s="289"/>
      <c r="H41" s="225">
        <f t="shared" si="3"/>
        <v>0</v>
      </c>
      <c r="I41" s="226">
        <f>H41*'Additional Info &amp; Definitions'!$D$19</f>
        <v>0</v>
      </c>
      <c r="J41" s="267"/>
      <c r="K41" s="227"/>
      <c r="L41" s="289"/>
      <c r="M41" s="289"/>
      <c r="N41" s="225">
        <f t="shared" si="4"/>
        <v>0</v>
      </c>
      <c r="O41" s="226">
        <f>N41*'Additional Info &amp; Definitions'!$E$19</f>
        <v>0</v>
      </c>
      <c r="P41" s="267"/>
      <c r="Q41" s="224"/>
      <c r="R41" s="289"/>
      <c r="S41" s="225">
        <f t="shared" si="5"/>
        <v>0</v>
      </c>
      <c r="T41" s="228">
        <f>S41*'Additional Info &amp; Definitions'!$F$19</f>
        <v>0</v>
      </c>
      <c r="U41" s="229"/>
      <c r="V41" s="230"/>
      <c r="W41" s="210"/>
      <c r="X41" s="194"/>
      <c r="Y41" s="194"/>
      <c r="Z41" s="194"/>
      <c r="AA41" s="194"/>
      <c r="AB41" s="198"/>
    </row>
    <row r="42" spans="1:28">
      <c r="A42" s="210"/>
      <c r="B42" s="231" t="s">
        <v>31</v>
      </c>
      <c r="C42" s="290"/>
      <c r="D42" s="267"/>
      <c r="E42" s="268"/>
      <c r="F42" s="224"/>
      <c r="G42" s="289"/>
      <c r="H42" s="225">
        <f t="shared" si="3"/>
        <v>0</v>
      </c>
      <c r="I42" s="226">
        <f>H42*'Additional Info &amp; Definitions'!$D$19</f>
        <v>0</v>
      </c>
      <c r="J42" s="267"/>
      <c r="K42" s="227"/>
      <c r="L42" s="289"/>
      <c r="M42" s="289"/>
      <c r="N42" s="225">
        <f t="shared" si="4"/>
        <v>0</v>
      </c>
      <c r="O42" s="226">
        <f>N42*'Additional Info &amp; Definitions'!$E$19</f>
        <v>0</v>
      </c>
      <c r="P42" s="267"/>
      <c r="Q42" s="224"/>
      <c r="R42" s="289"/>
      <c r="S42" s="225">
        <f t="shared" si="5"/>
        <v>0</v>
      </c>
      <c r="T42" s="228">
        <f>S42*'Additional Info &amp; Definitions'!$F$19</f>
        <v>0</v>
      </c>
      <c r="U42" s="229"/>
      <c r="V42" s="230"/>
      <c r="W42" s="210"/>
      <c r="X42" s="194"/>
      <c r="Y42" s="194"/>
      <c r="Z42" s="194"/>
      <c r="AA42" s="194"/>
      <c r="AB42" s="198"/>
    </row>
    <row r="43" spans="1:28">
      <c r="A43" s="210"/>
      <c r="B43" s="231" t="s">
        <v>32</v>
      </c>
      <c r="C43" s="290"/>
      <c r="D43" s="267"/>
      <c r="E43" s="268"/>
      <c r="F43" s="224"/>
      <c r="G43" s="289"/>
      <c r="H43" s="225">
        <f t="shared" si="3"/>
        <v>0</v>
      </c>
      <c r="I43" s="226">
        <f>H43*'Additional Info &amp; Definitions'!$D$19</f>
        <v>0</v>
      </c>
      <c r="J43" s="267"/>
      <c r="K43" s="227"/>
      <c r="L43" s="289"/>
      <c r="M43" s="289"/>
      <c r="N43" s="225">
        <f t="shared" si="4"/>
        <v>0</v>
      </c>
      <c r="O43" s="226">
        <f>N43*'Additional Info &amp; Definitions'!$E$19</f>
        <v>0</v>
      </c>
      <c r="P43" s="267"/>
      <c r="Q43" s="224"/>
      <c r="R43" s="289"/>
      <c r="S43" s="225">
        <f t="shared" si="5"/>
        <v>0</v>
      </c>
      <c r="T43" s="228">
        <f>S43*'Additional Info &amp; Definitions'!$F$19</f>
        <v>0</v>
      </c>
      <c r="U43" s="229"/>
      <c r="V43" s="230"/>
      <c r="W43" s="210"/>
      <c r="X43" s="194"/>
      <c r="Y43" s="194"/>
      <c r="Z43" s="194"/>
      <c r="AA43" s="194"/>
      <c r="AB43" s="198"/>
    </row>
    <row r="44" spans="1:28">
      <c r="A44" s="210"/>
      <c r="B44" s="231" t="s">
        <v>33</v>
      </c>
      <c r="C44" s="232"/>
      <c r="D44" s="267"/>
      <c r="E44" s="268"/>
      <c r="F44" s="233"/>
      <c r="G44" s="291"/>
      <c r="H44" s="225">
        <f t="shared" si="3"/>
        <v>0</v>
      </c>
      <c r="I44" s="226">
        <f>H44*'Additional Info &amp; Definitions'!$D$19</f>
        <v>0</v>
      </c>
      <c r="J44" s="267"/>
      <c r="K44" s="234"/>
      <c r="L44" s="291"/>
      <c r="M44" s="291"/>
      <c r="N44" s="225">
        <f t="shared" si="4"/>
        <v>0</v>
      </c>
      <c r="O44" s="226">
        <f>N44*'Additional Info &amp; Definitions'!$E$19</f>
        <v>0</v>
      </c>
      <c r="P44" s="267"/>
      <c r="Q44" s="233"/>
      <c r="R44" s="291"/>
      <c r="S44" s="225">
        <f t="shared" si="5"/>
        <v>0</v>
      </c>
      <c r="T44" s="228">
        <f>S44*'Additional Info &amp; Definitions'!$F$19</f>
        <v>0</v>
      </c>
      <c r="U44" s="229"/>
      <c r="V44" s="230"/>
      <c r="W44" s="210"/>
      <c r="X44" s="194"/>
      <c r="Y44" s="194"/>
      <c r="Z44" s="194"/>
      <c r="AA44" s="194"/>
      <c r="AB44" s="198"/>
    </row>
    <row r="45" spans="1:28">
      <c r="A45" s="210"/>
      <c r="B45" s="231" t="s">
        <v>34</v>
      </c>
      <c r="C45" s="232"/>
      <c r="D45" s="267"/>
      <c r="E45" s="268"/>
      <c r="F45" s="233"/>
      <c r="G45" s="291"/>
      <c r="H45" s="225">
        <f t="shared" si="3"/>
        <v>0</v>
      </c>
      <c r="I45" s="226">
        <f>H45*'Additional Info &amp; Definitions'!$D$19</f>
        <v>0</v>
      </c>
      <c r="J45" s="267"/>
      <c r="K45" s="234"/>
      <c r="L45" s="291"/>
      <c r="M45" s="291"/>
      <c r="N45" s="225">
        <f t="shared" si="4"/>
        <v>0</v>
      </c>
      <c r="O45" s="226">
        <f>N45*'Additional Info &amp; Definitions'!$E$19</f>
        <v>0</v>
      </c>
      <c r="P45" s="267"/>
      <c r="Q45" s="233"/>
      <c r="R45" s="291"/>
      <c r="S45" s="225">
        <f t="shared" si="5"/>
        <v>0</v>
      </c>
      <c r="T45" s="228">
        <f>S45*'Additional Info &amp; Definitions'!$F$19</f>
        <v>0</v>
      </c>
      <c r="U45" s="229"/>
      <c r="V45" s="230"/>
      <c r="W45" s="210"/>
      <c r="X45" s="194"/>
      <c r="Y45" s="194"/>
      <c r="Z45" s="194"/>
      <c r="AA45" s="194"/>
      <c r="AB45" s="198"/>
    </row>
    <row r="46" spans="1:28" ht="15" thickBot="1">
      <c r="A46" s="210"/>
      <c r="B46" s="235" t="s">
        <v>35</v>
      </c>
      <c r="C46" s="236"/>
      <c r="D46" s="267"/>
      <c r="E46" s="279"/>
      <c r="F46" s="239"/>
      <c r="G46" s="292"/>
      <c r="H46" s="240">
        <f t="shared" si="3"/>
        <v>0</v>
      </c>
      <c r="I46" s="226">
        <f>H46*'Additional Info &amp; Definitions'!$D$19</f>
        <v>0</v>
      </c>
      <c r="J46" s="267"/>
      <c r="K46" s="242"/>
      <c r="L46" s="292"/>
      <c r="M46" s="292"/>
      <c r="N46" s="240">
        <f t="shared" si="4"/>
        <v>0</v>
      </c>
      <c r="O46" s="226">
        <f>N46*'Additional Info &amp; Definitions'!$E$19</f>
        <v>0</v>
      </c>
      <c r="P46" s="267"/>
      <c r="Q46" s="239"/>
      <c r="R46" s="292"/>
      <c r="S46" s="240">
        <f t="shared" si="5"/>
        <v>0</v>
      </c>
      <c r="T46" s="228">
        <f>S46*'Additional Info &amp; Definitions'!$F$19</f>
        <v>0</v>
      </c>
      <c r="U46" s="243"/>
      <c r="V46" s="244"/>
      <c r="W46" s="210"/>
      <c r="X46" s="194"/>
      <c r="Y46" s="194"/>
      <c r="Z46" s="194"/>
      <c r="AA46" s="194"/>
      <c r="AB46" s="198"/>
    </row>
    <row r="47" spans="1:28" ht="15" thickBot="1">
      <c r="A47" s="210"/>
      <c r="B47" s="211"/>
      <c r="C47" s="212"/>
      <c r="D47" s="212"/>
      <c r="E47" s="212"/>
      <c r="F47" s="212"/>
      <c r="G47" s="212"/>
      <c r="H47" s="212"/>
      <c r="I47" s="213"/>
      <c r="J47" s="212"/>
      <c r="K47" s="214"/>
      <c r="L47" s="212"/>
      <c r="M47" s="212"/>
      <c r="N47" s="212"/>
      <c r="O47" s="213"/>
      <c r="P47" s="212"/>
      <c r="Q47" s="215"/>
      <c r="R47" s="216"/>
      <c r="S47" s="217"/>
      <c r="T47" s="217"/>
      <c r="U47" s="217"/>
      <c r="V47" s="218"/>
      <c r="W47" s="210"/>
      <c r="X47" s="210"/>
      <c r="Y47" s="194"/>
      <c r="Z47" s="194"/>
      <c r="AA47" s="194"/>
      <c r="AB47" s="198"/>
    </row>
    <row r="48" spans="1:28" ht="15" thickBot="1">
      <c r="A48" s="210"/>
      <c r="B48" s="353" t="s">
        <v>23</v>
      </c>
      <c r="C48" s="354"/>
      <c r="D48" s="2"/>
      <c r="E48" s="2"/>
      <c r="F48" s="2"/>
      <c r="G48" s="4" t="str">
        <f>_xlfn.CONCAT('Additional Info &amp; Definitions'!D16," ","Total")</f>
        <v>Fiscal Year 2023 Total</v>
      </c>
      <c r="H48" s="5">
        <f>SUM(H37:H46)</f>
        <v>0</v>
      </c>
      <c r="I48" s="95">
        <f>SUM(I37:I46)</f>
        <v>0</v>
      </c>
      <c r="J48" s="3"/>
      <c r="K48" s="102"/>
      <c r="L48" s="4" t="str">
        <f>_xlfn.CONCAT('Additional Info &amp; Definitions'!E16," ","Total")</f>
        <v>Fiscal Year 2024 Total</v>
      </c>
      <c r="M48" s="126"/>
      <c r="N48" s="7">
        <f>SUM(N37:N46)</f>
        <v>0</v>
      </c>
      <c r="O48" s="247">
        <f>SUM(O37:O46)</f>
        <v>0</v>
      </c>
      <c r="P48" s="248"/>
      <c r="Q48" s="249"/>
      <c r="R48" s="4" t="str">
        <f>_xlfn.CONCAT('Additional Info &amp; Definitions'!F16," ","Total")</f>
        <v>Fiscal Year 2025 Total</v>
      </c>
      <c r="S48" s="5">
        <f>SUM(S37:S46)</f>
        <v>0</v>
      </c>
      <c r="T48" s="6">
        <f>SUM(T37:T46)</f>
        <v>0</v>
      </c>
      <c r="U48" s="129"/>
      <c r="V48" s="250"/>
      <c r="W48" s="210"/>
      <c r="X48" s="194"/>
      <c r="Y48" s="194"/>
      <c r="Z48" s="194"/>
      <c r="AA48" s="194"/>
      <c r="AB48" s="198"/>
    </row>
    <row r="49" spans="2:31" s="8" customFormat="1" ht="15" thickBot="1">
      <c r="B49" s="252"/>
      <c r="C49" s="253"/>
      <c r="D49" s="253"/>
      <c r="E49" s="253"/>
      <c r="F49" s="253"/>
      <c r="G49" s="253"/>
      <c r="H49" s="253"/>
      <c r="I49" s="254"/>
      <c r="J49" s="253"/>
      <c r="K49" s="255"/>
      <c r="L49" s="253"/>
      <c r="M49" s="253"/>
      <c r="N49" s="253"/>
      <c r="O49" s="254"/>
      <c r="P49" s="253"/>
      <c r="Q49" s="256"/>
      <c r="R49" s="257"/>
      <c r="S49" s="258"/>
      <c r="T49" s="258"/>
      <c r="U49" s="258"/>
      <c r="V49" s="259"/>
      <c r="W49" s="210"/>
      <c r="X49" s="210"/>
      <c r="Y49" s="210"/>
      <c r="Z49" s="210"/>
      <c r="AA49" s="210"/>
      <c r="AB49" s="251"/>
      <c r="AC49" s="210"/>
      <c r="AD49" s="210"/>
      <c r="AE49" s="210"/>
    </row>
    <row r="50" spans="2:31" s="8" customFormat="1" ht="15" thickBot="1">
      <c r="B50" s="285"/>
      <c r="C50" s="286"/>
      <c r="D50" s="286"/>
      <c r="E50" s="286"/>
      <c r="F50" s="286"/>
      <c r="G50" s="286"/>
      <c r="H50" s="286"/>
      <c r="I50" s="287"/>
      <c r="J50" s="286"/>
      <c r="K50" s="288"/>
      <c r="L50" s="286"/>
      <c r="M50" s="286"/>
      <c r="N50" s="286"/>
      <c r="O50" s="287"/>
      <c r="P50" s="286"/>
      <c r="Q50" s="263"/>
      <c r="R50" s="264"/>
      <c r="S50" s="265"/>
      <c r="T50" s="265"/>
      <c r="U50" s="265"/>
      <c r="V50" s="266"/>
      <c r="W50" s="210"/>
      <c r="X50" s="210"/>
      <c r="Y50" s="210"/>
      <c r="Z50" s="210"/>
      <c r="AA50" s="210"/>
      <c r="AB50" s="251"/>
      <c r="AC50" s="210"/>
      <c r="AD50" s="210"/>
      <c r="AE50" s="210"/>
    </row>
    <row r="51" spans="2:31" ht="18.95" thickBot="1">
      <c r="B51" s="346" t="s">
        <v>36</v>
      </c>
      <c r="C51" s="347"/>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210"/>
      <c r="AD51" s="210"/>
      <c r="AE51" s="81"/>
    </row>
    <row r="52" spans="2:31" ht="15" thickBot="1">
      <c r="B52" s="361" t="s">
        <v>37</v>
      </c>
      <c r="C52" s="361" t="s">
        <v>38</v>
      </c>
      <c r="D52" s="343" t="s">
        <v>10</v>
      </c>
      <c r="E52" s="344"/>
      <c r="F52" s="344"/>
      <c r="G52" s="344"/>
      <c r="H52" s="344"/>
      <c r="I52" s="344"/>
      <c r="J52" s="344"/>
      <c r="K52" s="344"/>
      <c r="L52" s="344"/>
      <c r="M52" s="344"/>
      <c r="N52" s="344"/>
      <c r="O52" s="344"/>
      <c r="P52" s="344"/>
      <c r="Q52" s="344"/>
      <c r="R52" s="344"/>
      <c r="S52" s="344"/>
      <c r="T52" s="344"/>
      <c r="U52" s="344"/>
      <c r="V52" s="344"/>
      <c r="W52" s="344"/>
      <c r="X52" s="344"/>
      <c r="Y52" s="344"/>
      <c r="Z52" s="344"/>
      <c r="AA52" s="345"/>
      <c r="AB52" s="351" t="s">
        <v>11</v>
      </c>
      <c r="AC52" s="210"/>
      <c r="AD52" s="81"/>
      <c r="AE52" s="194"/>
    </row>
    <row r="53" spans="2:31" ht="15" thickBot="1">
      <c r="B53" s="362"/>
      <c r="C53" s="362"/>
      <c r="D53" s="366" t="str">
        <f>'Additional Info &amp; Definitions'!$D$16</f>
        <v>Fiscal Year 2023</v>
      </c>
      <c r="E53" s="367"/>
      <c r="F53" s="367"/>
      <c r="G53" s="367"/>
      <c r="H53" s="367"/>
      <c r="I53" s="367"/>
      <c r="J53" s="367"/>
      <c r="K53" s="368"/>
      <c r="L53" s="363" t="str">
        <f>'Additional Info &amp; Definitions'!$E$16</f>
        <v>Fiscal Year 2024</v>
      </c>
      <c r="M53" s="364"/>
      <c r="N53" s="364"/>
      <c r="O53" s="364"/>
      <c r="P53" s="364"/>
      <c r="Q53" s="364"/>
      <c r="R53" s="364"/>
      <c r="S53" s="365"/>
      <c r="T53" s="363" t="str">
        <f>'Additional Info &amp; Definitions'!$F$16</f>
        <v>Fiscal Year 2025</v>
      </c>
      <c r="U53" s="364"/>
      <c r="V53" s="364"/>
      <c r="W53" s="364"/>
      <c r="X53" s="364"/>
      <c r="Y53" s="364"/>
      <c r="Z53" s="364"/>
      <c r="AA53" s="365"/>
      <c r="AB53" s="352"/>
      <c r="AC53" s="210"/>
      <c r="AD53" s="81"/>
      <c r="AE53" s="194"/>
    </row>
    <row r="54" spans="2:31" ht="15" thickBot="1">
      <c r="B54" s="357"/>
      <c r="C54" s="358"/>
      <c r="D54" s="122" t="s">
        <v>39</v>
      </c>
      <c r="E54" s="123" t="s">
        <v>40</v>
      </c>
      <c r="F54" s="123" t="s">
        <v>13</v>
      </c>
      <c r="G54" s="123" t="s">
        <v>41</v>
      </c>
      <c r="H54" s="123" t="s">
        <v>42</v>
      </c>
      <c r="I54" s="124" t="s">
        <v>43</v>
      </c>
      <c r="J54" s="123" t="s">
        <v>44</v>
      </c>
      <c r="K54" s="125" t="s">
        <v>16</v>
      </c>
      <c r="L54" s="122" t="s">
        <v>39</v>
      </c>
      <c r="M54" s="123" t="s">
        <v>40</v>
      </c>
      <c r="N54" s="123" t="s">
        <v>13</v>
      </c>
      <c r="O54" s="123" t="s">
        <v>41</v>
      </c>
      <c r="P54" s="123" t="s">
        <v>42</v>
      </c>
      <c r="Q54" s="124" t="s">
        <v>43</v>
      </c>
      <c r="R54" s="123" t="s">
        <v>44</v>
      </c>
      <c r="S54" s="125" t="s">
        <v>16</v>
      </c>
      <c r="T54" s="122" t="s">
        <v>39</v>
      </c>
      <c r="U54" s="123" t="s">
        <v>40</v>
      </c>
      <c r="V54" s="169" t="s">
        <v>13</v>
      </c>
      <c r="W54" s="123" t="s">
        <v>41</v>
      </c>
      <c r="X54" s="123" t="s">
        <v>42</v>
      </c>
      <c r="Y54" s="124" t="s">
        <v>43</v>
      </c>
      <c r="Z54" s="123" t="s">
        <v>44</v>
      </c>
      <c r="AA54" s="125" t="s">
        <v>16</v>
      </c>
      <c r="AB54" s="219"/>
      <c r="AC54" s="210"/>
      <c r="AD54" s="88" t="s">
        <v>13</v>
      </c>
      <c r="AE54" s="89" t="s">
        <v>41</v>
      </c>
    </row>
    <row r="55" spans="2:31">
      <c r="B55" s="220" t="s">
        <v>45</v>
      </c>
      <c r="C55" s="293" t="s">
        <v>46</v>
      </c>
      <c r="D55" s="267"/>
      <c r="E55" s="294">
        <f t="shared" ref="E55:E58" si="6">D55/1600</f>
        <v>0</v>
      </c>
      <c r="F55" s="233"/>
      <c r="G55" s="295"/>
      <c r="H55" s="296" t="str">
        <f t="shared" ref="H55" si="7">IF(G55="Full Fiscal Year", 52, IF(G55="Fall Only Fiscal", 26, IF(G55="Spring Only Fiscal", 26, IF(G55="Full Academic Year", 40, IF(G55="Fall Only Semester", 20, IF(G55="Spring Only Semester", 20,"0"))))))</f>
        <v>0</v>
      </c>
      <c r="I55" s="294" t="str">
        <f>IF(AND(G55="Full Fiscal Year",F55&lt;20), 'Additional Info &amp; Definitions'!$D$23*2*0.5, IF(OR(G55="Full Fiscal Year",F55&gt;20), 'Additional Info &amp; Definitions'!$D$23*2, IF(AND(G55="Fall Only Fiscal",F55&lt;20), 'Additional Info &amp; Definitions'!$D$23*1*0.5, IF(OR(G55="Fall Only Fiscal",F55&gt;20), 'Additional Info &amp; Definitions'!$D$23*1, IF(AND(G55="Spring Only Fiscal",F55&lt;20), 'Additional Info &amp; Definitions'!$D$23*1*0.5, IF(OR(G55="Spring Only Fiscal",F55&gt;20), 'Additional Info &amp; Definitions'!$D$23*1, IF(AND(G55="Full Academic Year",F55&lt;20), 'Additional Info &amp; Definitions'!$D$23*2*0.5, IF(OR(G55="Full Academic Year",F55&gt;20), 'Additional Info &amp; Definitions'!$D$23*2,  IF(AND(G55="Fall Only Semester",F55&lt;20), 'Additional Info &amp; Definitions'!$D$23*1*0.5, IF(OR(G55="Fall Only Semester",F55&gt;20), 'Additional Info &amp; Definitions'!$D$23*1, IF(AND(G55="Spring Only Semester",F55&lt;20), 'Additional Info &amp; Definitions'!$D$23*1*0.5, IF(OR(G55="Spring Only Semester",F55&gt;20), 'Additional Info &amp; Definitions'!$D$23*1," "))))))))))))</f>
        <v xml:space="preserve"> </v>
      </c>
      <c r="J55" s="225">
        <f>E55*F55*H55</f>
        <v>0</v>
      </c>
      <c r="K55" s="228">
        <f>J55*'Additional Info &amp; Definitions'!$D$20</f>
        <v>0</v>
      </c>
      <c r="L55" s="267">
        <v>43500</v>
      </c>
      <c r="M55" s="294">
        <f t="shared" ref="M55:M58" si="8">L55/1600</f>
        <v>27.1875</v>
      </c>
      <c r="N55" s="233">
        <v>20</v>
      </c>
      <c r="O55" s="295" t="s">
        <v>47</v>
      </c>
      <c r="P55" s="296">
        <f t="shared" ref="P55:P58" si="9">IF(O55="Full Fiscal Year", 52, IF(O55="Fall Only Fiscal", 26, IF(O55="Spring Only Fiscal", 26, IF(O55="Full Academic Year", 40, IF(O55="Fall Only Semester", 20, IF(O55="Spring Only Semester", 20,"0"))))))</f>
        <v>26</v>
      </c>
      <c r="Q55" s="294">
        <f>IF(AND(O55="Full Fiscal Year",N55&lt;20), 'Additional Info &amp; Definitions'!$E$23*2*0.5, IF(OR(O55="Full Fiscal Year",N55&gt;20), 'Additional Info &amp; Definitions'!$E$23*2, IF(AND(O55="Fall Only Fiscal",N55&lt;20), 'Additional Info &amp; Definitions'!$E$23*1*0.5, IF(OR(O55="Fall Only Fiscal",N55&gt;20), 'Additional Info &amp; Definitions'!$E$23*1, IF(AND(O55="Spring Only Fiscal",N55&lt;20), 'Additional Info &amp; Definitions'!$E$23*1*0.5, IF(OR(O55="Spring Only Fiscal",N55&gt;20), 'Additional Info &amp; Definitions'!$E$23*1, IF(AND(O55="Full Academic Year",N55&lt;20), 'Additional Info &amp; Definitions'!$E$23*2*0.5, IF(OR(O55="Full Academic Year",N55&gt;20), 'Additional Info &amp; Definitions'!$E$23*2,  IF(AND(O55="Fall Only Semester",N55&lt;20), 'Additional Info &amp; Definitions'!$E$23*1*0.5, IF(OR(O55="Fall Only Semester",N55&gt;20), 'Additional Info &amp; Definitions'!$E$23*1, IF(AND(O55="Spring Only Semester",N55&lt;20), 'Additional Info &amp; Definitions'!$E$23*1*0.5, IF(OR(O55="Spring Only Semester",N55&gt;20), 'Additional Info &amp; Definitions'!$E$23*1," "))))))))))))</f>
        <v>6298</v>
      </c>
      <c r="R55" s="225">
        <f>M55*N55*P55</f>
        <v>14137.5</v>
      </c>
      <c r="S55" s="228">
        <f>R55*'Additional Info &amp; Definitions'!$E$20</f>
        <v>1866.15</v>
      </c>
      <c r="T55" s="267"/>
      <c r="U55" s="294">
        <f t="shared" ref="U55:U58" si="10">T55/1600</f>
        <v>0</v>
      </c>
      <c r="V55" s="297"/>
      <c r="W55" s="295"/>
      <c r="X55" s="296" t="str">
        <f t="shared" ref="X55:X58" si="11">IF(W55="Full Fiscal Year", 52, IF(W55="Fall Only Fiscal", 26, IF(W55="Spring Only Fiscal", 26, IF(W55="Full Academic Year", 40, IF(W55="Fall Only Semester", 20, IF(W55="Spring Only Semester", 20,"0"))))))</f>
        <v>0</v>
      </c>
      <c r="Y55" s="294" t="str">
        <f>IF(AND(W55="Full Fiscal Year",V55&lt;20), 'Additional Info &amp; Definitions'!$F$23*2*0.5, IF(OR(W55="Full Fiscal Year",V55&gt;20), 'Additional Info &amp; Definitions'!$F23*2, IF(AND(W55="Fall Only Fiscal",V55&lt;20), 'Additional Info &amp; Definitions'!$F$23*1*0.5, IF(OR(W55="Fall Only Fiscal",V55&gt;20), 'Additional Info &amp; Definitions'!$F$23*1, IF(AND(W55="Spring Only Fiscal",V55&lt;20), 'Additional Info &amp; Definitions'!$F$23*1*0.5, IF(OR(W55="Spring Only Fiscal",V55&gt;20), 'Additional Info &amp; Definitions'!$F$23*1, IF(AND(W55="Full Academic Year",V55&lt;20), 'Additional Info &amp; Definitions'!$F$23*2*0.5, IF(OR(W55="Full Academic Year",V55&gt;20), 'Additional Info &amp; Definitions'!$F$23*2,  IF(AND(W55="Fall Only Semester",V55&lt;20), 'Additional Info &amp; Definitions'!$F$23*1*0.5, IF(OR(W55="Fall Only Semester",V55&gt;20), 'Additional Info &amp; Definitions'!$F$23*1, IF(AND(W55="Spring Only Semester",V55&lt;20), 'Additional Info &amp; Definitions'!$F$23*1*0.5, IF(OR(W55="Spring Only Semester",V55&gt;20), 'Additional Info &amp; Definitions'!$F$23*1," "))))))))))))</f>
        <v xml:space="preserve"> </v>
      </c>
      <c r="Z55" s="225">
        <f>U55*V55*X55</f>
        <v>0</v>
      </c>
      <c r="AA55" s="228">
        <f>Z55*'Additional Info &amp; Definitions'!$F$20</f>
        <v>0</v>
      </c>
      <c r="AB55" s="230"/>
      <c r="AC55" s="210"/>
      <c r="AD55" s="80">
        <v>10</v>
      </c>
      <c r="AE55" s="80" t="s">
        <v>48</v>
      </c>
    </row>
    <row r="56" spans="2:31">
      <c r="B56" s="231" t="s">
        <v>49</v>
      </c>
      <c r="C56" s="298"/>
      <c r="D56" s="267"/>
      <c r="E56" s="294">
        <f t="shared" si="6"/>
        <v>0</v>
      </c>
      <c r="F56" s="233"/>
      <c r="G56" s="295"/>
      <c r="H56" s="296" t="str">
        <f t="shared" ref="H56:H58" si="12">IF(G56="Full Fiscal Year", 52, IF(G56="Fall Only Fiscal", 26, IF(G56="Spring Only Fiscal", 26, IF(G56="Full Academic Year", 40, IF(G56="Fall Only Semester", 20, IF(G56="Spring Only Semester", 20,"0"))))))</f>
        <v>0</v>
      </c>
      <c r="I56" s="294"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25">
        <f t="shared" ref="J56:J58" si="13">E56*F56*H56</f>
        <v>0</v>
      </c>
      <c r="K56" s="228">
        <f>J56*'Additional Info &amp; Definitions'!$D$20</f>
        <v>0</v>
      </c>
      <c r="L56" s="267"/>
      <c r="M56" s="294">
        <f t="shared" si="8"/>
        <v>0</v>
      </c>
      <c r="N56" s="233"/>
      <c r="O56" s="295"/>
      <c r="P56" s="296" t="str">
        <f t="shared" si="9"/>
        <v>0</v>
      </c>
      <c r="Q56" s="294"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25">
        <f t="shared" ref="R56:R58" si="14">M56*N56*P56</f>
        <v>0</v>
      </c>
      <c r="S56" s="228">
        <f>R56*'Additional Info &amp; Definitions'!$E$20</f>
        <v>0</v>
      </c>
      <c r="T56" s="267"/>
      <c r="U56" s="294">
        <f t="shared" si="10"/>
        <v>0</v>
      </c>
      <c r="V56" s="297"/>
      <c r="W56" s="295"/>
      <c r="X56" s="296" t="str">
        <f t="shared" si="11"/>
        <v>0</v>
      </c>
      <c r="Y56" s="294" t="str">
        <f>IF(AND(W56="Full Fiscal Year",V56&lt;20), 'Additional Info &amp; Definitions'!$E$23*2*0.5, IF(OR(W56="Full Fiscal Year",V56&gt;20), 'Additional Info &amp; Definitions'!$E$23*2, IF(AND(W56="Fall Only Fiscal",V56&lt;20), 'Additional Info &amp; Definitions'!$E$23*1*0.5, IF(OR(W56="Fall Only Fiscal",V56&gt;20), 'Additional Info &amp; Definitions'!$E$23*1, IF(AND(W56="Spring Only Fiscal",V56&lt;20), 'Additional Info &amp; Definitions'!$E$23*1*0.5, IF(OR(W56="Spring Only Fiscal",V56&gt;20), 'Additional Info &amp; Definitions'!$E$23*1, IF(AND(W56="Full Academic Year",V56&lt;20), 'Additional Info &amp; Definitions'!$E$23*2*0.5, IF(OR(W56="Full Academic Year",V56&gt;20), 'Additional Info &amp; Definitions'!$E$23*2,  IF(AND(W56="Fall Only Semester",V56&lt;20), 'Additional Info &amp; Definitions'!$E$23*1*0.5, IF(OR(W56="Fall Only Semester",V56&gt;20), 'Additional Info &amp; Definitions'!$E$23*1, IF(AND(W56="Spring Only Semester",V56&lt;20), 'Additional Info &amp; Definitions'!$E$23*1*0.5, IF(OR(W56="Spring Only Semester",V56&gt;20), 'Additional Info &amp; Definitions'!$E$23*1," "))))))))))))</f>
        <v xml:space="preserve"> </v>
      </c>
      <c r="Z56" s="225">
        <f t="shared" ref="Z56:Z58" si="15">U56*V56*X56</f>
        <v>0</v>
      </c>
      <c r="AA56" s="228">
        <f>Z56*'Additional Info &amp; Definitions'!$F$20</f>
        <v>0</v>
      </c>
      <c r="AB56" s="230"/>
      <c r="AC56" s="210"/>
      <c r="AD56" s="80">
        <v>13.2</v>
      </c>
      <c r="AE56" s="80" t="s">
        <v>47</v>
      </c>
    </row>
    <row r="57" spans="2:31">
      <c r="B57" s="231" t="s">
        <v>50</v>
      </c>
      <c r="C57" s="298"/>
      <c r="D57" s="267"/>
      <c r="E57" s="294">
        <f t="shared" si="6"/>
        <v>0</v>
      </c>
      <c r="F57" s="233"/>
      <c r="G57" s="295"/>
      <c r="H57" s="296" t="str">
        <f t="shared" si="12"/>
        <v>0</v>
      </c>
      <c r="I57" s="294"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25">
        <f t="shared" si="13"/>
        <v>0</v>
      </c>
      <c r="K57" s="228">
        <f>J57*'Additional Info &amp; Definitions'!$D$20</f>
        <v>0</v>
      </c>
      <c r="L57" s="267"/>
      <c r="M57" s="294">
        <f t="shared" si="8"/>
        <v>0</v>
      </c>
      <c r="N57" s="233"/>
      <c r="O57" s="295"/>
      <c r="P57" s="296" t="str">
        <f t="shared" si="9"/>
        <v>0</v>
      </c>
      <c r="Q57" s="294"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25">
        <f t="shared" si="14"/>
        <v>0</v>
      </c>
      <c r="S57" s="228">
        <f>R57*'Additional Info &amp; Definitions'!$E$20</f>
        <v>0</v>
      </c>
      <c r="T57" s="267"/>
      <c r="U57" s="294">
        <f t="shared" si="10"/>
        <v>0</v>
      </c>
      <c r="V57" s="297"/>
      <c r="W57" s="295"/>
      <c r="X57" s="296" t="str">
        <f t="shared" si="11"/>
        <v>0</v>
      </c>
      <c r="Y57" s="294"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25">
        <f t="shared" si="15"/>
        <v>0</v>
      </c>
      <c r="AA57" s="228">
        <f>Z57*'Additional Info &amp; Definitions'!$F$20</f>
        <v>0</v>
      </c>
      <c r="AB57" s="230"/>
      <c r="AC57" s="210"/>
      <c r="AD57" s="80">
        <v>20</v>
      </c>
      <c r="AE57" s="80" t="s">
        <v>51</v>
      </c>
    </row>
    <row r="58" spans="2:31" ht="15" thickBot="1">
      <c r="B58" s="235" t="s">
        <v>52</v>
      </c>
      <c r="C58" s="299"/>
      <c r="D58" s="300"/>
      <c r="E58" s="301">
        <f t="shared" si="6"/>
        <v>0</v>
      </c>
      <c r="F58" s="239"/>
      <c r="G58" s="302"/>
      <c r="H58" s="303" t="str">
        <f t="shared" si="12"/>
        <v>0</v>
      </c>
      <c r="I58" s="301"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40">
        <f t="shared" si="13"/>
        <v>0</v>
      </c>
      <c r="K58" s="304">
        <f>J58*'Additional Info &amp; Definitions'!$D$20</f>
        <v>0</v>
      </c>
      <c r="L58" s="267"/>
      <c r="M58" s="301">
        <f t="shared" si="8"/>
        <v>0</v>
      </c>
      <c r="N58" s="239"/>
      <c r="O58" s="302"/>
      <c r="P58" s="303" t="str">
        <f t="shared" si="9"/>
        <v>0</v>
      </c>
      <c r="Q58" s="301"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40">
        <f t="shared" si="14"/>
        <v>0</v>
      </c>
      <c r="S58" s="304">
        <f>R58*'Additional Info &amp; Definitions'!$E$20</f>
        <v>0</v>
      </c>
      <c r="T58" s="267"/>
      <c r="U58" s="301">
        <f t="shared" si="10"/>
        <v>0</v>
      </c>
      <c r="V58" s="305"/>
      <c r="W58" s="302"/>
      <c r="X58" s="303" t="str">
        <f t="shared" si="11"/>
        <v>0</v>
      </c>
      <c r="Y58" s="301"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40">
        <f t="shared" si="15"/>
        <v>0</v>
      </c>
      <c r="AA58" s="304">
        <f>Z58*'Additional Info &amp; Definitions'!$F$20</f>
        <v>0</v>
      </c>
      <c r="AB58" s="244"/>
      <c r="AC58" s="210"/>
      <c r="AD58" s="80">
        <v>26.4</v>
      </c>
      <c r="AE58" s="80" t="s">
        <v>53</v>
      </c>
    </row>
    <row r="59" spans="2:31" ht="15" thickBot="1">
      <c r="B59" s="211"/>
      <c r="C59" s="212"/>
      <c r="D59" s="245"/>
      <c r="E59" s="245"/>
      <c r="F59" s="245"/>
      <c r="G59" s="245"/>
      <c r="H59" s="245"/>
      <c r="I59" s="246"/>
      <c r="J59" s="245"/>
      <c r="K59" s="306"/>
      <c r="L59" s="212"/>
      <c r="M59" s="212"/>
      <c r="N59" s="212"/>
      <c r="O59" s="213"/>
      <c r="P59" s="212"/>
      <c r="Q59" s="212"/>
      <c r="R59" s="212"/>
      <c r="S59" s="307"/>
      <c r="T59" s="307"/>
      <c r="U59" s="307"/>
      <c r="V59" s="308"/>
      <c r="W59" s="212"/>
      <c r="X59" s="212"/>
      <c r="Y59" s="212"/>
      <c r="Z59" s="212"/>
      <c r="AA59" s="212"/>
      <c r="AB59" s="218"/>
      <c r="AC59" s="210"/>
      <c r="AD59" s="80"/>
      <c r="AE59" s="80" t="s">
        <v>54</v>
      </c>
    </row>
    <row r="60" spans="2:31" ht="15" thickBot="1">
      <c r="B60" s="359" t="s">
        <v>55</v>
      </c>
      <c r="C60" s="360"/>
      <c r="D60" s="2"/>
      <c r="E60" s="2"/>
      <c r="F60" s="2"/>
      <c r="G60" s="200"/>
      <c r="H60" s="4" t="str">
        <f>_xlfn.CONCAT('Additional Info &amp; Definitions'!D16," ","Total")</f>
        <v>Fiscal Year 2023 Total</v>
      </c>
      <c r="I60" s="97">
        <f>SUM(I55:I58)</f>
        <v>0</v>
      </c>
      <c r="J60" s="5">
        <f>SUM(J55:J58)</f>
        <v>0</v>
      </c>
      <c r="K60" s="103">
        <f>SUM(K55:K58)</f>
        <v>0</v>
      </c>
      <c r="L60" s="2"/>
      <c r="M60" s="2"/>
      <c r="N60" s="2"/>
      <c r="O60" s="201"/>
      <c r="P60" s="4" t="str">
        <f>_xlfn.CONCAT('Additional Info &amp; Definitions'!E16," ","Total")</f>
        <v>Fiscal Year 2024 Total</v>
      </c>
      <c r="Q60" s="5">
        <f>SUM(Q55:Q58)</f>
        <v>6298</v>
      </c>
      <c r="R60" s="5">
        <f>SUM(R55:R58)</f>
        <v>14137.5</v>
      </c>
      <c r="S60" s="6">
        <f>SUM(S55:S58)</f>
        <v>1866.15</v>
      </c>
      <c r="T60" s="100"/>
      <c r="U60" s="100"/>
      <c r="V60" s="170"/>
      <c r="W60" s="200"/>
      <c r="X60" s="4" t="str">
        <f>_xlfn.CONCAT('Additional Info &amp; Definitions'!F16," ","Total")</f>
        <v>Fiscal Year 2025 Total</v>
      </c>
      <c r="Y60" s="5">
        <f>SUM(Y55:Y58)</f>
        <v>0</v>
      </c>
      <c r="Z60" s="5">
        <f>SUM(Z55:Z58)</f>
        <v>0</v>
      </c>
      <c r="AA60" s="6">
        <f>SUM(AA55:AA58)</f>
        <v>0</v>
      </c>
      <c r="AB60" s="250"/>
      <c r="AC60" s="210"/>
      <c r="AD60" s="80"/>
      <c r="AE60" s="80" t="s">
        <v>56</v>
      </c>
    </row>
    <row r="61" spans="2:31" ht="15" thickBot="1">
      <c r="B61" s="252"/>
      <c r="C61" s="253"/>
      <c r="D61" s="253"/>
      <c r="E61" s="253"/>
      <c r="F61" s="253"/>
      <c r="G61" s="253"/>
      <c r="H61" s="253"/>
      <c r="I61" s="254"/>
      <c r="J61" s="253"/>
      <c r="K61" s="255"/>
      <c r="L61" s="253"/>
      <c r="M61" s="253"/>
      <c r="N61" s="253"/>
      <c r="O61" s="254"/>
      <c r="P61" s="253"/>
      <c r="Q61" s="253"/>
      <c r="R61" s="253"/>
      <c r="S61" s="309"/>
      <c r="T61" s="309"/>
      <c r="U61" s="309"/>
      <c r="V61" s="310"/>
      <c r="W61" s="253"/>
      <c r="X61" s="253"/>
      <c r="Y61" s="253"/>
      <c r="Z61" s="253"/>
      <c r="AA61" s="253"/>
      <c r="AB61" s="259"/>
      <c r="AC61" s="194"/>
      <c r="AD61" s="80"/>
      <c r="AE61" s="80"/>
    </row>
    <row r="62" spans="2:31">
      <c r="B62" s="311"/>
      <c r="C62" s="311"/>
      <c r="D62" s="311"/>
      <c r="E62" s="311"/>
      <c r="F62" s="311"/>
      <c r="G62" s="311"/>
      <c r="H62" s="311"/>
      <c r="I62" s="312"/>
      <c r="J62" s="311"/>
      <c r="K62" s="313"/>
      <c r="L62" s="311"/>
      <c r="M62" s="311"/>
      <c r="N62" s="311"/>
      <c r="O62" s="312"/>
      <c r="P62" s="311"/>
      <c r="Q62" s="314"/>
      <c r="R62" s="210"/>
      <c r="S62" s="315"/>
      <c r="T62" s="315"/>
      <c r="U62" s="315"/>
      <c r="V62" s="251"/>
      <c r="W62" s="210"/>
      <c r="X62" s="210"/>
      <c r="Y62" s="210"/>
      <c r="Z62" s="210"/>
      <c r="AA62" s="210"/>
      <c r="AB62" s="251"/>
      <c r="AC62" s="194"/>
      <c r="AD62" s="194"/>
      <c r="AE62" s="194"/>
    </row>
    <row r="63" spans="2:31">
      <c r="B63" s="194"/>
      <c r="C63" s="194"/>
      <c r="D63" s="194"/>
      <c r="E63" s="194"/>
      <c r="F63" s="194"/>
      <c r="G63" s="194"/>
      <c r="H63" s="194"/>
      <c r="I63" s="195"/>
      <c r="J63" s="194"/>
      <c r="K63" s="196"/>
      <c r="L63" s="194"/>
      <c r="M63" s="194"/>
      <c r="N63" s="194"/>
      <c r="O63" s="195"/>
      <c r="P63" s="194"/>
      <c r="Q63" s="194"/>
      <c r="R63" s="194"/>
      <c r="S63" s="197"/>
      <c r="T63" s="197"/>
      <c r="U63" s="197"/>
      <c r="V63" s="198"/>
      <c r="W63" s="194"/>
      <c r="X63" s="194"/>
      <c r="Y63" s="194"/>
      <c r="Z63" s="194"/>
      <c r="AA63" s="198"/>
      <c r="AB63" s="194"/>
      <c r="AC63" s="194"/>
      <c r="AD63" s="194"/>
      <c r="AE63" s="194"/>
    </row>
    <row r="64" spans="2:31">
      <c r="B64" s="194"/>
      <c r="C64" s="194"/>
      <c r="D64" s="194"/>
      <c r="E64" s="194"/>
      <c r="F64" s="194"/>
      <c r="G64" s="194"/>
      <c r="H64" s="194"/>
      <c r="I64" s="131"/>
      <c r="J64" s="131"/>
      <c r="K64" s="81"/>
      <c r="L64" s="194"/>
      <c r="M64" s="194"/>
      <c r="N64" s="194"/>
      <c r="O64" s="195"/>
      <c r="P64" s="194"/>
      <c r="Q64" s="194"/>
      <c r="R64" s="194"/>
      <c r="S64" s="197"/>
      <c r="T64" s="197"/>
      <c r="U64" s="197"/>
      <c r="V64" s="198"/>
      <c r="W64" s="194"/>
      <c r="X64" s="194"/>
      <c r="Y64" s="194"/>
      <c r="Z64" s="194"/>
      <c r="AA64" s="194"/>
      <c r="AB64" s="198"/>
      <c r="AC64" s="194"/>
      <c r="AD64" s="194"/>
      <c r="AE64" s="194"/>
    </row>
    <row r="65" spans="4:11">
      <c r="D65" s="194"/>
      <c r="E65" s="194"/>
      <c r="F65" s="194"/>
      <c r="G65" s="194"/>
      <c r="H65" s="194"/>
      <c r="I65" s="81"/>
      <c r="J65" s="81"/>
      <c r="K65" s="81"/>
    </row>
    <row r="66" spans="4:11">
      <c r="D66" s="194"/>
      <c r="E66" s="194"/>
      <c r="F66" s="194"/>
      <c r="G66" s="194"/>
      <c r="H66" s="194"/>
      <c r="I66" s="81"/>
      <c r="J66" s="81"/>
      <c r="K66" s="81"/>
    </row>
    <row r="67" spans="4:11">
      <c r="D67" s="194"/>
      <c r="E67" s="194"/>
      <c r="F67" s="194"/>
      <c r="G67" s="194"/>
      <c r="H67" s="194"/>
      <c r="I67" s="81"/>
      <c r="J67" s="81"/>
      <c r="K67" s="81"/>
    </row>
    <row r="68" spans="4:11">
      <c r="D68" s="194"/>
      <c r="E68" s="194"/>
      <c r="F68" s="194"/>
      <c r="G68" s="194"/>
      <c r="H68" s="194"/>
      <c r="I68" s="81"/>
      <c r="J68" s="81"/>
      <c r="K68" s="81"/>
    </row>
    <row r="69" spans="4:11">
      <c r="D69" s="194"/>
      <c r="E69" s="194"/>
      <c r="F69" s="194"/>
      <c r="G69" s="194"/>
      <c r="H69" s="194"/>
      <c r="I69" s="81"/>
      <c r="J69" s="81"/>
      <c r="K69" s="81"/>
    </row>
    <row r="70" spans="4:11">
      <c r="D70" s="194"/>
      <c r="E70" s="194"/>
      <c r="F70" s="194"/>
      <c r="G70" s="194"/>
      <c r="H70" s="194"/>
      <c r="I70" s="81"/>
      <c r="J70" s="81"/>
      <c r="K70" s="81"/>
    </row>
    <row r="72" spans="4:11">
      <c r="D72" s="194"/>
      <c r="E72" s="194"/>
      <c r="F72" s="194"/>
      <c r="G72" s="194"/>
      <c r="H72" s="194"/>
      <c r="I72" s="195"/>
      <c r="J72" s="194"/>
      <c r="K72" s="196"/>
    </row>
  </sheetData>
  <sheetProtection sheet="1" objects="1" scenarios="1"/>
  <protectedRanges>
    <protectedRange sqref="C55:D58 F55:G58 N55:O58 V55:W58 AB55:AB58 L55:L58 T55:T58" name="Graduate Assistants"/>
    <protectedRange sqref="V37:V46 C37:G46 J37:L46 P37:R46" name="Student Employees"/>
    <protectedRange sqref="C25:G28 V25:V28 J25:L28 P25:R28" name="Ancillary Employees"/>
    <protectedRange sqref="C13:G16 J13:M16 P13:R16 V13:V16" name="Full Benefit Employees"/>
  </protectedRanges>
  <mergeCells count="45">
    <mergeCell ref="B2:O2"/>
    <mergeCell ref="P11:T11"/>
    <mergeCell ref="B12:C12"/>
    <mergeCell ref="B18:C18"/>
    <mergeCell ref="B9:V9"/>
    <mergeCell ref="B4:O4"/>
    <mergeCell ref="B6:O6"/>
    <mergeCell ref="B7:O7"/>
    <mergeCell ref="B5:O5"/>
    <mergeCell ref="B10:B11"/>
    <mergeCell ref="C10:C11"/>
    <mergeCell ref="D10:T10"/>
    <mergeCell ref="V10:V11"/>
    <mergeCell ref="D11:I11"/>
    <mergeCell ref="J11:O11"/>
    <mergeCell ref="B54:C54"/>
    <mergeCell ref="B60:C60"/>
    <mergeCell ref="B36:C36"/>
    <mergeCell ref="B48:C48"/>
    <mergeCell ref="B52:B53"/>
    <mergeCell ref="C52:C53"/>
    <mergeCell ref="B51:AB51"/>
    <mergeCell ref="AB52:AB53"/>
    <mergeCell ref="L53:S53"/>
    <mergeCell ref="T53:AA53"/>
    <mergeCell ref="D53:K53"/>
    <mergeCell ref="D52:AA52"/>
    <mergeCell ref="B21:V21"/>
    <mergeCell ref="B22:B23"/>
    <mergeCell ref="C22:C23"/>
    <mergeCell ref="B24:C24"/>
    <mergeCell ref="V22:V23"/>
    <mergeCell ref="D23:I23"/>
    <mergeCell ref="J23:O23"/>
    <mergeCell ref="P23:T23"/>
    <mergeCell ref="J35:O35"/>
    <mergeCell ref="P35:T35"/>
    <mergeCell ref="D22:T22"/>
    <mergeCell ref="B33:V33"/>
    <mergeCell ref="B34:B35"/>
    <mergeCell ref="C34:C35"/>
    <mergeCell ref="D34:T34"/>
    <mergeCell ref="V34:V35"/>
    <mergeCell ref="D35:I35"/>
    <mergeCell ref="B30:C30"/>
  </mergeCells>
  <phoneticPr fontId="7" type="noConversion"/>
  <dataValidations xWindow="502" yWindow="741" count="17">
    <dataValidation allowBlank="1" showInputMessage="1" showErrorMessage="1" promptTitle="Hourly Rates Only" prompt="Please convert any annual salary figures into hourly figures by dividing the salary by 2080 hours. If you do this, enter &quot;40&quot; in Hours Per Week and &quot;52&quot; in Number of Weeks. " sqref="D13:E16 J13:J16 P13:P16" xr:uid="{3E231E9B-03AA-4864-8D6D-680015111645}"/>
    <dataValidation type="list" allowBlank="1" showInputMessage="1" showErrorMessage="1" errorTitle="Invalid Entry!" error="Please select an appointment period from the list. " promptTitle="Appointment Period" prompt="Please select an appointment period from the list. " sqref="G55:G58 W55:W58 O55:O58" xr:uid="{D6642A36-12A2-4100-8A8E-9D529E69FC2A}">
      <formula1>$AE$55:$AE$60</formula1>
    </dataValidation>
    <dataValidation type="list" allowBlank="1" showInputMessage="1" showErrorMessage="1" errorTitle="Invalid Entry!" error="Please select how many hours per week the GA will be expected to work from the list. " promptTitle="Hours Per Week" prompt="Please select how many hours per week the graduate assistant will be expected to work from the list. " sqref="F55:F58 V55:V58 N55:N58" xr:uid="{7CD9301C-C72D-4965-86D4-F5D59E1797CA}">
      <formula1>$AD$55:$AD$58</formula1>
    </dataValidation>
    <dataValidation type="custom" allowBlank="1" showInputMessage="1" showErrorMessage="1" errorTitle="Invalid Entry!" error="Hourly rate must be $15.00 per hour or greater.  " promptTitle="Minimum Rate Requirement" prompt="Minimum wage for staff members is $15.00 per hour effective July 1, 2023.  Minimum wage is expected to continue to rise in FY 25 and FY26. " sqref="E37:E46 E25:E28 D26:D28 D25" xr:uid="{758B6C3D-E13F-43C0-A3B5-258B4C7D41FF}">
      <formula1>D25&gt;14.99</formula1>
    </dataValidation>
    <dataValidation allowBlank="1" showInputMessage="1" showErrorMessage="1" promptTitle="Additional Information" prompt="More information on Full Benefit Employees can be found in the Additional Info &amp; Definitions sheet. " sqref="B9:V9" xr:uid="{CDDFCAC3-60F6-4EB3-B716-670F000765A9}"/>
    <dataValidation allowBlank="1" showInputMessage="1" showErrorMessage="1" promptTitle="Additional Information" prompt="More information on Ancillary Employees can be found in the Additional Info &amp; Definitions sheet. " sqref="B21:V21" xr:uid="{D430EAA1-616C-4D71-A5D7-01DAD3AE7EA8}"/>
    <dataValidation allowBlank="1" showInputMessage="1" showErrorMessage="1" promptTitle="Additional Information" prompt="More information on Graduate Assistants can be found in the Additional Info &amp; Definitions sheet. " sqref="B51" xr:uid="{F49EFF47-2B82-4B60-BA76-69A780C48ED2}"/>
    <dataValidation type="custom" allowBlank="1" showInputMessage="1" showErrorMessage="1" errorTitle="Invalid Entry!" error="Stipend rate must an annualized rate and be greater than $43,500. " promptTitle="Minimum Rate Requirement" prompt="The Provost has mandated that all graduate assistantships meet a minimum annuallized rate of $43,500 for FY 2024. Please input the annualized stipend rate, not an hourly rate. " sqref="D56:D58" xr:uid="{9D24B8F0-F7E3-4BB3-85EA-A9D67585C11E}">
      <formula1>D56&gt;43499</formula1>
    </dataValidation>
    <dataValidation type="custom" allowBlank="1" showInputMessage="1" showErrorMessage="1" errorTitle="Invalid Entry!" error="Hourly rate must be $14.50 per hour or greater. " promptTitle="Minimum Rate Requirement" prompt="Minimum wage for student employees is $14.50 per hour effective July 1, 2023.  Minimum wage is expected to continue to rise in FY 25 and FY26. " sqref="D37:D46 J37:J46" xr:uid="{B8E6DCE7-A9C3-4A72-9942-08F9C98CAD39}">
      <formula1>D37&gt;14.49</formula1>
    </dataValidation>
    <dataValidation type="custom" allowBlank="1" showInputMessage="1" showErrorMessage="1" errorTitle="Invalid Entry!" error="Stipend rate must an annualized rate and be greater than $45,000. " promptTitle="Minimum Rate Requirement" prompt="Stipends for graduate assistantships in FY 2025 have not been determined. For planning purposes, please use a minimum annuallized rate of $45,000 for FY 2025. Please input the annualized stipend rate, not an hourly rate. " sqref="L56:L58" xr:uid="{9B6E4149-F3A5-4C51-A6A5-75099701D52E}">
      <formula1>L56&gt;44999</formula1>
    </dataValidation>
    <dataValidation type="custom" allowBlank="1" showInputMessage="1" showErrorMessage="1" errorTitle="Invalid Entry!" error="Stipend rate must an annualized rate and be greater than $47,500. " promptTitle="Minimum Rate Requirement" prompt="Stipends for graduate assistantships in FY 2026 have not been determined. For planning purposes, please use a minimum annuallized rate of $47,500 for FY 2026. Please input the annualized stipend rate, not an hourly rate. " sqref="T56:T58" xr:uid="{9D6E4899-FA06-479F-9B89-9EE57945C721}">
      <formula1>T56&gt;47499</formula1>
    </dataValidation>
    <dataValidation type="custom" allowBlank="1" showInputMessage="1" showErrorMessage="1" errorTitle="Invalid Entry!" error="Hourly rate must be $15.00 an hour or greater.  " promptTitle="Minimum Rate Requirement" prompt="Minimum wage for staff members is $15.00 per hour effective July 1, 2023.  Minimum wage is expected to continue to rise in FY 25 and FY26. " sqref="J25:J28" xr:uid="{7871332F-AC26-49D7-AD0F-E2085A4A292A}">
      <formula1>J25&gt;14.99</formula1>
    </dataValidation>
    <dataValidation type="custom" allowBlank="1" showInputMessage="1" showErrorMessage="1" errorTitle="Invalid Entry!" error="Hourly rate must be greater than $15.50 per hour. " promptTitle="Minimum Rate Requirement" prompt="Minimum wage for staff members is expected to rise to $15.50 per hour on January 1, 2025." sqref="P26:P28 P25" xr:uid="{9736BC4A-30E0-4D64-B9AE-4F66DBA06DE5}">
      <formula1>P25&gt;15.49</formula1>
    </dataValidation>
    <dataValidation type="custom" allowBlank="1" showInputMessage="1" showErrorMessage="1" errorTitle="Invalid Entry!" error="Hourly rate must be greater than $15.00 per hour. " promptTitle="Minimum Rate Requirement" prompt="Minimum wage for student employees is expected to rise to $15.00 per hour on January 1, 2025." sqref="P37:P46" xr:uid="{F3408683-7957-47AD-A5BB-1F5E653DAF13}">
      <formula1>P37&gt;14.99</formula1>
    </dataValidation>
    <dataValidation type="custom" allowBlank="1" showInputMessage="1" showErrorMessage="1" errorTitle="Invalid Entry!" error="Stipend rate must an annualized rate and be greater than $43,500. " promptTitle="Minimum Rate Requirement" prompt="The Provost has mandated that all graduate assistantships meet a minimum annuallized rate of $40,000 for FY 2023. Please input the annualized stipend rate, not an hourly rate. " sqref="D55" xr:uid="{3A2B082C-2749-4345-849C-230732954CCC}">
      <formula1>D55&gt;39900</formula1>
    </dataValidation>
    <dataValidation type="custom" allowBlank="1" showInputMessage="1" showErrorMessage="1" errorTitle="Invalid Entry!" error="Stipend rate must an annualized rate and be greater than $45,000. " promptTitle="Minimum Rate Requirement" prompt="The Provost has mandated that all graduate assistantships meet a minimum annuallized rate of $43,500 for FY 2024. Please input the annualized stipend rate, not an hourly rate. " sqref="L55" xr:uid="{5E0E7EFC-F8E1-454A-B883-A3F46EBC9A93}">
      <formula1>L55&gt;43499</formula1>
    </dataValidation>
    <dataValidation type="custom" allowBlank="1" showInputMessage="1" showErrorMessage="1" errorTitle="Invalid Entry!" error="Stipend rate must an annualized rate and be greater than $47,500. " promptTitle="Minimum Rate Requirement" prompt="Stipends for graduate assistantships in FY 2025 have not been determined. For planning purposes, please use a minimum annuallized rate of $45,000 for FY 2025. Please input the annualized stipend rate, not an hourly rate." sqref="T55" xr:uid="{992F2841-CAAB-405D-ACF5-10AF477B0F73}">
      <formula1>T55&gt;44999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012"/>
  <sheetViews>
    <sheetView tabSelected="1" topLeftCell="A85" zoomScaleNormal="100" workbookViewId="0">
      <selection activeCell="C45" sqref="C45"/>
    </sheetView>
  </sheetViews>
  <sheetFormatPr defaultColWidth="12.625" defaultRowHeight="15" customHeight="1"/>
  <cols>
    <col min="1" max="1" width="3.125" style="9" customWidth="1"/>
    <col min="2" max="2" width="30.25" style="9" customWidth="1"/>
    <col min="3" max="3" width="45.75" style="9" bestFit="1" customWidth="1"/>
    <col min="4" max="6" width="13.375" style="9" customWidth="1"/>
    <col min="7" max="7" width="74.5" style="142" customWidth="1"/>
    <col min="8" max="8" width="11.875" style="9" bestFit="1" customWidth="1"/>
    <col min="9" max="9" width="53.625" style="9" customWidth="1"/>
    <col min="10" max="25" width="7.625" style="9" customWidth="1"/>
    <col min="26" max="16384" width="12.625" style="9"/>
  </cols>
  <sheetData>
    <row r="1" spans="1:7" ht="15" customHeight="1" thickBot="1"/>
    <row r="2" spans="1:7" ht="26.45" thickBot="1">
      <c r="B2" s="329" t="str">
        <f>_xlfn.CONCAT("Campus Sustainability Fund - Annual Grant Funding Request - Operating Budget for", " ",'Project Information Summary'!C12)</f>
        <v>Campus Sustainability Fund - Annual Grant Funding Request - Operating Budget for Native Plant Gardens</v>
      </c>
      <c r="C2" s="330"/>
      <c r="D2" s="330"/>
      <c r="E2" s="330"/>
      <c r="F2" s="330"/>
      <c r="G2" s="331"/>
    </row>
    <row r="3" spans="1:7" ht="15" customHeight="1" thickBot="1">
      <c r="B3" s="75"/>
      <c r="C3" s="76"/>
      <c r="D3" s="76"/>
      <c r="E3" s="76"/>
      <c r="F3" s="76"/>
      <c r="G3" s="153"/>
    </row>
    <row r="4" spans="1:7" ht="45" customHeight="1">
      <c r="B4" s="376" t="s">
        <v>57</v>
      </c>
      <c r="C4" s="377"/>
      <c r="D4" s="377"/>
      <c r="E4" s="377"/>
      <c r="F4" s="377"/>
      <c r="G4" s="378"/>
    </row>
    <row r="5" spans="1:7" ht="60" customHeight="1">
      <c r="B5" s="379" t="s">
        <v>58</v>
      </c>
      <c r="C5" s="380"/>
      <c r="D5" s="380"/>
      <c r="E5" s="380"/>
      <c r="F5" s="380"/>
      <c r="G5" s="381"/>
    </row>
    <row r="6" spans="1:7" ht="60" customHeight="1">
      <c r="B6" s="379" t="s">
        <v>59</v>
      </c>
      <c r="C6" s="380"/>
      <c r="D6" s="380"/>
      <c r="E6" s="380"/>
      <c r="F6" s="380"/>
      <c r="G6" s="381"/>
    </row>
    <row r="7" spans="1:7" ht="30" customHeight="1">
      <c r="B7" s="409" t="s">
        <v>60</v>
      </c>
      <c r="C7" s="410"/>
      <c r="D7" s="410"/>
      <c r="E7" s="410"/>
      <c r="F7" s="410"/>
      <c r="G7" s="411"/>
    </row>
    <row r="8" spans="1:7" ht="45" customHeight="1" thickBot="1">
      <c r="B8" s="412" t="s">
        <v>61</v>
      </c>
      <c r="C8" s="413"/>
      <c r="D8" s="413"/>
      <c r="E8" s="413"/>
      <c r="F8" s="413"/>
      <c r="G8" s="414"/>
    </row>
    <row r="9" spans="1:7" ht="14.25" customHeight="1" thickBot="1">
      <c r="B9" s="16"/>
      <c r="C9" s="17"/>
      <c r="D9" s="17"/>
      <c r="E9" s="17"/>
      <c r="F9" s="17"/>
      <c r="G9" s="154"/>
    </row>
    <row r="10" spans="1:7" ht="18.95" thickBot="1">
      <c r="B10" s="396" t="s">
        <v>62</v>
      </c>
      <c r="C10" s="397"/>
      <c r="D10" s="397"/>
      <c r="E10" s="397"/>
      <c r="F10" s="397"/>
      <c r="G10" s="398"/>
    </row>
    <row r="11" spans="1:7" ht="14.25" customHeight="1">
      <c r="B11" s="18" t="s">
        <v>63</v>
      </c>
      <c r="C11" s="19" t="s">
        <v>64</v>
      </c>
      <c r="D11" s="393" t="s">
        <v>10</v>
      </c>
      <c r="E11" s="394"/>
      <c r="F11" s="395"/>
      <c r="G11" s="155" t="s">
        <v>65</v>
      </c>
    </row>
    <row r="12" spans="1:7" ht="14.25" customHeight="1">
      <c r="A12" s="20"/>
      <c r="B12" s="403"/>
      <c r="C12" s="404"/>
      <c r="D12" s="30" t="str">
        <f>'Additional Info &amp; Definitions'!$D$16</f>
        <v>Fiscal Year 2023</v>
      </c>
      <c r="E12" s="14" t="str">
        <f>'Additional Info &amp; Definitions'!$E$16</f>
        <v>Fiscal Year 2024</v>
      </c>
      <c r="F12" s="31" t="str">
        <f>'Additional Info &amp; Definitions'!$F$16</f>
        <v>Fiscal Year 2025</v>
      </c>
      <c r="G12" s="156"/>
    </row>
    <row r="13" spans="1:7" ht="14.25" customHeight="1">
      <c r="B13" s="21" t="s">
        <v>66</v>
      </c>
      <c r="C13" s="22" t="s">
        <v>67</v>
      </c>
      <c r="D13" s="64">
        <f>'Annual Grant Personnel Summary'!H18</f>
        <v>5772</v>
      </c>
      <c r="E13" s="65">
        <f>'Annual Grant Personnel Summary'!N18</f>
        <v>5772</v>
      </c>
      <c r="F13" s="66">
        <f>'Annual Grant Personnel Summary'!S18</f>
        <v>5772</v>
      </c>
      <c r="G13" s="157"/>
    </row>
    <row r="14" spans="1:7" ht="14.25" customHeight="1">
      <c r="B14" s="21" t="s">
        <v>66</v>
      </c>
      <c r="C14" s="22" t="s">
        <v>68</v>
      </c>
      <c r="D14" s="64">
        <f>'Annual Grant Personnel Summary'!H30</f>
        <v>0</v>
      </c>
      <c r="E14" s="65">
        <f>'Annual Grant Personnel Summary'!N30</f>
        <v>0</v>
      </c>
      <c r="F14" s="66">
        <f>'Annual Grant Personnel Summary'!S30</f>
        <v>0</v>
      </c>
      <c r="G14" s="157"/>
    </row>
    <row r="15" spans="1:7" ht="14.25" customHeight="1">
      <c r="B15" s="21" t="s">
        <v>66</v>
      </c>
      <c r="C15" s="22" t="s">
        <v>69</v>
      </c>
      <c r="D15" s="64">
        <f>'Annual Grant Personnel Summary'!H48</f>
        <v>0</v>
      </c>
      <c r="E15" s="65">
        <f>'Annual Grant Personnel Summary'!N48</f>
        <v>0</v>
      </c>
      <c r="F15" s="66">
        <f>'Annual Grant Personnel Summary'!S48</f>
        <v>0</v>
      </c>
      <c r="G15" s="157"/>
    </row>
    <row r="16" spans="1:7" ht="14.25" customHeight="1" thickBot="1">
      <c r="B16" s="23" t="s">
        <v>66</v>
      </c>
      <c r="C16" s="24" t="s">
        <v>70</v>
      </c>
      <c r="D16" s="67">
        <f>'Annual Grant Personnel Summary'!J60</f>
        <v>0</v>
      </c>
      <c r="E16" s="68">
        <f>'Annual Grant Personnel Summary'!R60</f>
        <v>14137.5</v>
      </c>
      <c r="F16" s="69">
        <f>'Annual Grant Personnel Summary'!Z60</f>
        <v>0</v>
      </c>
      <c r="G16" s="157"/>
    </row>
    <row r="17" spans="1:8" ht="18.95" thickBot="1">
      <c r="B17" s="399" t="s">
        <v>71</v>
      </c>
      <c r="C17" s="400"/>
      <c r="D17" s="25">
        <f>SUM(D13:D16)</f>
        <v>5772</v>
      </c>
      <c r="E17" s="26">
        <f>SUM(E13:E16)</f>
        <v>19909.5</v>
      </c>
      <c r="F17" s="27">
        <f>SUM(F13:F16)</f>
        <v>5772</v>
      </c>
      <c r="G17" s="158"/>
    </row>
    <row r="18" spans="1:8" ht="14.25" customHeight="1" thickBot="1">
      <c r="A18" s="20"/>
      <c r="B18" s="28"/>
      <c r="C18" s="29"/>
      <c r="D18" s="29"/>
      <c r="E18" s="29"/>
      <c r="F18" s="29"/>
      <c r="G18" s="159"/>
      <c r="H18" s="20"/>
    </row>
    <row r="19" spans="1:8" ht="14.25" customHeight="1">
      <c r="B19" s="18" t="s">
        <v>63</v>
      </c>
      <c r="C19" s="19" t="s">
        <v>64</v>
      </c>
      <c r="D19" s="393" t="s">
        <v>10</v>
      </c>
      <c r="E19" s="394"/>
      <c r="F19" s="395"/>
      <c r="G19" s="155" t="s">
        <v>65</v>
      </c>
    </row>
    <row r="20" spans="1:8" ht="14.25" customHeight="1">
      <c r="A20" s="20"/>
      <c r="B20" s="403"/>
      <c r="C20" s="404"/>
      <c r="D20" s="30" t="str">
        <f>'Additional Info &amp; Definitions'!$D$16</f>
        <v>Fiscal Year 2023</v>
      </c>
      <c r="E20" s="14" t="str">
        <f>'Additional Info &amp; Definitions'!$E$16</f>
        <v>Fiscal Year 2024</v>
      </c>
      <c r="F20" s="31" t="str">
        <f>'Additional Info &amp; Definitions'!$F$16</f>
        <v>Fiscal Year 2025</v>
      </c>
      <c r="G20" s="156"/>
    </row>
    <row r="21" spans="1:8" ht="14.25" customHeight="1">
      <c r="B21" s="21" t="s">
        <v>72</v>
      </c>
      <c r="C21" s="22" t="s">
        <v>73</v>
      </c>
      <c r="D21" s="62">
        <f>'Annual Grant Personnel Summary'!I18</f>
        <v>1841.268</v>
      </c>
      <c r="E21" s="15">
        <f>'Annual Grant Personnel Summary'!O18</f>
        <v>1847.04</v>
      </c>
      <c r="F21" s="63">
        <f>'Annual Grant Personnel Summary'!T18</f>
        <v>1881.672</v>
      </c>
      <c r="G21" s="157"/>
    </row>
    <row r="22" spans="1:8" ht="14.25" customHeight="1">
      <c r="B22" s="21" t="s">
        <v>72</v>
      </c>
      <c r="C22" s="22" t="s">
        <v>74</v>
      </c>
      <c r="D22" s="62">
        <f>'Annual Grant Personnel Summary'!I30</f>
        <v>0</v>
      </c>
      <c r="E22" s="15">
        <f>'Annual Grant Personnel Summary'!O30</f>
        <v>0</v>
      </c>
      <c r="F22" s="63">
        <f>'Annual Grant Personnel Summary'!T30</f>
        <v>0</v>
      </c>
      <c r="G22" s="157"/>
    </row>
    <row r="23" spans="1:8" ht="14.25" customHeight="1">
      <c r="B23" s="21" t="s">
        <v>72</v>
      </c>
      <c r="C23" s="22" t="s">
        <v>75</v>
      </c>
      <c r="D23" s="62">
        <f>'Annual Grant Personnel Summary'!I48</f>
        <v>0</v>
      </c>
      <c r="E23" s="15">
        <f>'Annual Grant Personnel Summary'!O48</f>
        <v>0</v>
      </c>
      <c r="F23" s="63">
        <f>'Annual Grant Personnel Summary'!T48</f>
        <v>0</v>
      </c>
      <c r="G23" s="157"/>
    </row>
    <row r="24" spans="1:8" ht="14.25" customHeight="1" thickBot="1">
      <c r="B24" s="23" t="s">
        <v>72</v>
      </c>
      <c r="C24" s="24" t="s">
        <v>76</v>
      </c>
      <c r="D24" s="59">
        <f>'Annual Grant Personnel Summary'!K60</f>
        <v>0</v>
      </c>
      <c r="E24" s="60">
        <f>'Annual Grant Personnel Summary'!S60</f>
        <v>1866.15</v>
      </c>
      <c r="F24" s="61">
        <f>'Annual Grant Personnel Summary'!AA60</f>
        <v>0</v>
      </c>
      <c r="G24" s="157"/>
    </row>
    <row r="25" spans="1:8" ht="19.5" thickTop="1" thickBot="1">
      <c r="B25" s="399" t="s">
        <v>77</v>
      </c>
      <c r="C25" s="400"/>
      <c r="D25" s="32">
        <f>SUM(D21:D24)</f>
        <v>1841.268</v>
      </c>
      <c r="E25" s="33">
        <f t="shared" ref="E25" si="0">SUM(E21:E24)</f>
        <v>3713.19</v>
      </c>
      <c r="F25" s="34">
        <f>SUM(F21:F24)</f>
        <v>1881.672</v>
      </c>
      <c r="G25" s="160"/>
    </row>
    <row r="26" spans="1:8" ht="14.25" customHeight="1" thickBot="1">
      <c r="A26" s="20"/>
      <c r="B26" s="28"/>
      <c r="C26" s="29"/>
      <c r="D26" s="29"/>
      <c r="E26" s="29"/>
      <c r="F26" s="29"/>
      <c r="G26" s="159"/>
      <c r="H26" s="20"/>
    </row>
    <row r="27" spans="1:8" ht="14.25" customHeight="1">
      <c r="B27" s="18" t="s">
        <v>63</v>
      </c>
      <c r="C27" s="19" t="s">
        <v>64</v>
      </c>
      <c r="D27" s="393" t="s">
        <v>10</v>
      </c>
      <c r="E27" s="394"/>
      <c r="F27" s="395"/>
      <c r="G27" s="155" t="s">
        <v>65</v>
      </c>
    </row>
    <row r="28" spans="1:8" ht="14.25" customHeight="1">
      <c r="A28" s="20"/>
      <c r="B28" s="407"/>
      <c r="C28" s="408"/>
      <c r="D28" s="30" t="str">
        <f>'Additional Info &amp; Definitions'!$D$16</f>
        <v>Fiscal Year 2023</v>
      </c>
      <c r="E28" s="14" t="s">
        <v>78</v>
      </c>
      <c r="F28" s="31" t="str">
        <f>'Additional Info &amp; Definitions'!$F$16</f>
        <v>Fiscal Year 2025</v>
      </c>
      <c r="G28" s="156"/>
    </row>
    <row r="29" spans="1:8" thickBot="1">
      <c r="B29" s="35" t="s">
        <v>79</v>
      </c>
      <c r="C29" s="36" t="s">
        <v>79</v>
      </c>
      <c r="D29" s="59">
        <f>'Annual Grant Personnel Summary'!I60</f>
        <v>0</v>
      </c>
      <c r="E29" s="60">
        <f>'Annual Grant Personnel Summary'!Q60</f>
        <v>6298</v>
      </c>
      <c r="F29" s="61">
        <f>'Annual Grant Personnel Summary'!Y60</f>
        <v>0</v>
      </c>
      <c r="G29" s="157"/>
    </row>
    <row r="30" spans="1:8" ht="18.95" thickBot="1">
      <c r="B30" s="401" t="s">
        <v>80</v>
      </c>
      <c r="C30" s="402"/>
      <c r="D30" s="25">
        <f>D29</f>
        <v>0</v>
      </c>
      <c r="E30" s="26">
        <f t="shared" ref="E30:F30" si="1">E29</f>
        <v>6298</v>
      </c>
      <c r="F30" s="27">
        <f t="shared" si="1"/>
        <v>0</v>
      </c>
      <c r="G30" s="160"/>
    </row>
    <row r="31" spans="1:8" ht="14.25" customHeight="1" thickBot="1">
      <c r="B31" s="37"/>
      <c r="C31" s="38"/>
      <c r="D31" s="39"/>
      <c r="E31" s="39"/>
      <c r="F31" s="39"/>
      <c r="G31" s="161"/>
    </row>
    <row r="32" spans="1:8" ht="18.95" thickBot="1">
      <c r="B32" s="396" t="s">
        <v>81</v>
      </c>
      <c r="C32" s="397"/>
      <c r="D32" s="397"/>
      <c r="E32" s="397"/>
      <c r="F32" s="397"/>
      <c r="G32" s="398"/>
    </row>
    <row r="33" spans="1:7" ht="14.25" customHeight="1">
      <c r="B33" s="18" t="s">
        <v>82</v>
      </c>
      <c r="C33" s="19" t="s">
        <v>64</v>
      </c>
      <c r="D33" s="393" t="s">
        <v>10</v>
      </c>
      <c r="E33" s="394"/>
      <c r="F33" s="395"/>
      <c r="G33" s="155" t="s">
        <v>65</v>
      </c>
    </row>
    <row r="34" spans="1:7" ht="14.25" customHeight="1">
      <c r="A34" s="20"/>
      <c r="B34" s="403"/>
      <c r="C34" s="404"/>
      <c r="D34" s="30" t="str">
        <f>'Additional Info &amp; Definitions'!$D$16</f>
        <v>Fiscal Year 2023</v>
      </c>
      <c r="E34" s="14" t="str">
        <f>'Additional Info &amp; Definitions'!$E$16</f>
        <v>Fiscal Year 2024</v>
      </c>
      <c r="F34" s="31" t="str">
        <f>'Additional Info &amp; Definitions'!$F$16</f>
        <v>Fiscal Year 2025</v>
      </c>
      <c r="G34" s="156"/>
    </row>
    <row r="35" spans="1:7" ht="90" customHeight="1">
      <c r="B35" s="21" t="s">
        <v>83</v>
      </c>
      <c r="C35" s="40" t="s">
        <v>84</v>
      </c>
      <c r="D35" s="322">
        <v>8667</v>
      </c>
      <c r="E35" s="323">
        <v>8667</v>
      </c>
      <c r="F35" s="324">
        <v>8667</v>
      </c>
      <c r="G35" s="157" t="s">
        <v>85</v>
      </c>
    </row>
    <row r="36" spans="1:7" ht="65.25" customHeight="1">
      <c r="B36" s="21" t="s">
        <v>83</v>
      </c>
      <c r="C36" s="40" t="s">
        <v>86</v>
      </c>
      <c r="D36" s="322">
        <v>4704</v>
      </c>
      <c r="E36" s="323">
        <v>2080</v>
      </c>
      <c r="F36" s="324">
        <v>2080</v>
      </c>
      <c r="G36" s="157" t="s">
        <v>87</v>
      </c>
    </row>
    <row r="37" spans="1:7" ht="75.75" customHeight="1">
      <c r="B37" s="21" t="s">
        <v>83</v>
      </c>
      <c r="C37" s="40" t="s">
        <v>88</v>
      </c>
      <c r="D37" s="322">
        <v>250</v>
      </c>
      <c r="E37" s="323">
        <v>300</v>
      </c>
      <c r="F37" s="324"/>
      <c r="G37" s="157" t="s">
        <v>89</v>
      </c>
    </row>
    <row r="38" spans="1:7" ht="14.25" customHeight="1">
      <c r="B38" s="21" t="s">
        <v>83</v>
      </c>
      <c r="C38" s="40" t="s">
        <v>90</v>
      </c>
      <c r="D38" s="322">
        <v>625</v>
      </c>
      <c r="E38" s="323">
        <v>625</v>
      </c>
      <c r="F38" s="324">
        <v>625</v>
      </c>
      <c r="G38" s="157" t="s">
        <v>91</v>
      </c>
    </row>
    <row r="39" spans="1:7" ht="14.25" customHeight="1">
      <c r="B39" s="21" t="s">
        <v>83</v>
      </c>
      <c r="C39" s="40" t="s">
        <v>92</v>
      </c>
      <c r="D39" s="322">
        <v>4750</v>
      </c>
      <c r="E39" s="323"/>
      <c r="F39" s="324"/>
      <c r="G39" s="157" t="s">
        <v>93</v>
      </c>
    </row>
    <row r="40" spans="1:7" ht="58.5" customHeight="1">
      <c r="B40" s="21" t="s">
        <v>83</v>
      </c>
      <c r="C40" s="40" t="s">
        <v>94</v>
      </c>
      <c r="D40" s="82"/>
      <c r="E40" s="73">
        <v>3550</v>
      </c>
      <c r="F40" s="74"/>
      <c r="G40" s="157" t="s">
        <v>95</v>
      </c>
    </row>
    <row r="41" spans="1:7" ht="14.25" customHeight="1">
      <c r="B41" s="21" t="s">
        <v>83</v>
      </c>
      <c r="C41" s="40"/>
      <c r="D41" s="82"/>
      <c r="E41" s="73"/>
      <c r="F41" s="74"/>
      <c r="G41" s="157"/>
    </row>
    <row r="42" spans="1:7" ht="14.25" customHeight="1">
      <c r="B42" s="21" t="s">
        <v>83</v>
      </c>
      <c r="C42" s="40"/>
      <c r="D42" s="82"/>
      <c r="E42" s="73"/>
      <c r="F42" s="74"/>
      <c r="G42" s="157"/>
    </row>
    <row r="43" spans="1:7" ht="14.25" customHeight="1">
      <c r="B43" s="21" t="s">
        <v>83</v>
      </c>
      <c r="C43" s="40"/>
      <c r="D43" s="82"/>
      <c r="E43" s="73"/>
      <c r="F43" s="74"/>
      <c r="G43" s="157"/>
    </row>
    <row r="44" spans="1:7" ht="14.25" customHeight="1">
      <c r="B44" s="21" t="s">
        <v>83</v>
      </c>
      <c r="C44" s="40"/>
      <c r="D44" s="82"/>
      <c r="E44" s="73"/>
      <c r="F44" s="74"/>
      <c r="G44" s="157"/>
    </row>
    <row r="45" spans="1:7" ht="14.25" customHeight="1">
      <c r="B45" s="21" t="s">
        <v>83</v>
      </c>
      <c r="C45" s="40"/>
      <c r="D45" s="82"/>
      <c r="E45" s="73"/>
      <c r="F45" s="74"/>
      <c r="G45" s="157"/>
    </row>
    <row r="46" spans="1:7" ht="14.25" customHeight="1">
      <c r="B46" s="21" t="s">
        <v>83</v>
      </c>
      <c r="C46" s="40"/>
      <c r="D46" s="82"/>
      <c r="E46" s="73"/>
      <c r="F46" s="74"/>
      <c r="G46" s="157"/>
    </row>
    <row r="47" spans="1:7" ht="14.25" customHeight="1">
      <c r="B47" s="21" t="s">
        <v>83</v>
      </c>
      <c r="C47" s="40"/>
      <c r="D47" s="82"/>
      <c r="E47" s="73"/>
      <c r="F47" s="74"/>
      <c r="G47" s="157"/>
    </row>
    <row r="48" spans="1:7" ht="14.25" customHeight="1">
      <c r="B48" s="21" t="s">
        <v>83</v>
      </c>
      <c r="C48" s="40"/>
      <c r="D48" s="82"/>
      <c r="E48" s="73"/>
      <c r="F48" s="74"/>
      <c r="G48" s="157"/>
    </row>
    <row r="49" spans="1:7" ht="14.25" customHeight="1" thickBot="1">
      <c r="B49" s="23" t="s">
        <v>83</v>
      </c>
      <c r="C49" s="41"/>
      <c r="D49" s="83"/>
      <c r="E49" s="84"/>
      <c r="F49" s="85"/>
      <c r="G49" s="162"/>
    </row>
    <row r="50" spans="1:7" ht="19.5" thickTop="1" thickBot="1">
      <c r="B50" s="399" t="s">
        <v>96</v>
      </c>
      <c r="C50" s="400"/>
      <c r="D50" s="32">
        <f>SUM(D35:D49)</f>
        <v>18996</v>
      </c>
      <c r="E50" s="33">
        <f t="shared" ref="E50:F50" si="2">SUM(E35:E49)</f>
        <v>15222</v>
      </c>
      <c r="F50" s="34">
        <f t="shared" si="2"/>
        <v>11372</v>
      </c>
      <c r="G50" s="160"/>
    </row>
    <row r="51" spans="1:7" ht="14.25" customHeight="1" thickBot="1">
      <c r="B51" s="37"/>
      <c r="C51" s="38"/>
      <c r="D51" s="39"/>
      <c r="E51" s="39"/>
      <c r="F51" s="39"/>
      <c r="G51" s="161"/>
    </row>
    <row r="52" spans="1:7" ht="18.95" thickBot="1">
      <c r="B52" s="396" t="s">
        <v>97</v>
      </c>
      <c r="C52" s="397"/>
      <c r="D52" s="397"/>
      <c r="E52" s="397"/>
      <c r="F52" s="397"/>
      <c r="G52" s="398"/>
    </row>
    <row r="53" spans="1:7" ht="14.25" customHeight="1">
      <c r="B53" s="18" t="s">
        <v>98</v>
      </c>
      <c r="C53" s="19" t="s">
        <v>64</v>
      </c>
      <c r="D53" s="393" t="s">
        <v>10</v>
      </c>
      <c r="E53" s="394"/>
      <c r="F53" s="395"/>
      <c r="G53" s="155" t="s">
        <v>65</v>
      </c>
    </row>
    <row r="54" spans="1:7" ht="14.25" customHeight="1">
      <c r="A54" s="20"/>
      <c r="B54" s="403"/>
      <c r="C54" s="404"/>
      <c r="D54" s="30" t="str">
        <f>'Additional Info &amp; Definitions'!$D$16</f>
        <v>Fiscal Year 2023</v>
      </c>
      <c r="E54" s="14" t="str">
        <f>'Additional Info &amp; Definitions'!$E$16</f>
        <v>Fiscal Year 2024</v>
      </c>
      <c r="F54" s="31" t="str">
        <f>'Additional Info &amp; Definitions'!$F$16</f>
        <v>Fiscal Year 2025</v>
      </c>
      <c r="G54" s="156"/>
    </row>
    <row r="55" spans="1:7" ht="14.25" customHeight="1">
      <c r="B55" s="21" t="s">
        <v>97</v>
      </c>
      <c r="C55" s="40"/>
      <c r="D55" s="82"/>
      <c r="E55" s="73"/>
      <c r="F55" s="74"/>
      <c r="G55" s="162"/>
    </row>
    <row r="56" spans="1:7" ht="14.25" customHeight="1">
      <c r="B56" s="21" t="s">
        <v>97</v>
      </c>
      <c r="C56" s="40"/>
      <c r="D56" s="91"/>
      <c r="E56" s="73"/>
      <c r="F56" s="74"/>
      <c r="G56" s="162"/>
    </row>
    <row r="57" spans="1:7" ht="14.25" customHeight="1">
      <c r="B57" s="21" t="s">
        <v>97</v>
      </c>
      <c r="C57" s="40"/>
      <c r="D57" s="82"/>
      <c r="E57" s="73"/>
      <c r="F57" s="74"/>
      <c r="G57" s="162"/>
    </row>
    <row r="58" spans="1:7" ht="14.25" customHeight="1">
      <c r="B58" s="21" t="s">
        <v>97</v>
      </c>
      <c r="C58" s="40"/>
      <c r="D58" s="82"/>
      <c r="E58" s="73"/>
      <c r="F58" s="74"/>
      <c r="G58" s="162"/>
    </row>
    <row r="59" spans="1:7" ht="14.25" customHeight="1" thickBot="1">
      <c r="B59" s="23" t="s">
        <v>97</v>
      </c>
      <c r="C59" s="41"/>
      <c r="D59" s="83"/>
      <c r="E59" s="84"/>
      <c r="F59" s="85"/>
      <c r="G59" s="162"/>
    </row>
    <row r="60" spans="1:7" ht="19.5" thickTop="1" thickBot="1">
      <c r="B60" s="399" t="s">
        <v>99</v>
      </c>
      <c r="C60" s="400"/>
      <c r="D60" s="32">
        <f>SUM(D55:D59)</f>
        <v>0</v>
      </c>
      <c r="E60" s="33">
        <f t="shared" ref="E60:F60" si="3">SUM(E55:E59)</f>
        <v>0</v>
      </c>
      <c r="F60" s="34">
        <f t="shared" si="3"/>
        <v>0</v>
      </c>
      <c r="G60" s="160"/>
    </row>
    <row r="61" spans="1:7" ht="14.25" customHeight="1" thickBot="1">
      <c r="B61" s="42"/>
      <c r="C61" s="43"/>
      <c r="D61" s="29"/>
      <c r="E61" s="29"/>
      <c r="F61" s="29"/>
      <c r="G61" s="159"/>
    </row>
    <row r="62" spans="1:7" ht="18.95" thickBot="1">
      <c r="B62" s="396" t="s">
        <v>100</v>
      </c>
      <c r="C62" s="397"/>
      <c r="D62" s="397"/>
      <c r="E62" s="397"/>
      <c r="F62" s="397"/>
      <c r="G62" s="398"/>
    </row>
    <row r="63" spans="1:7" ht="14.25" customHeight="1">
      <c r="B63" s="18" t="s">
        <v>101</v>
      </c>
      <c r="C63" s="19" t="s">
        <v>64</v>
      </c>
      <c r="D63" s="393" t="s">
        <v>10</v>
      </c>
      <c r="E63" s="394"/>
      <c r="F63" s="395"/>
      <c r="G63" s="155" t="s">
        <v>65</v>
      </c>
    </row>
    <row r="64" spans="1:7" ht="14.25" customHeight="1">
      <c r="B64" s="405"/>
      <c r="C64" s="406"/>
      <c r="D64" s="30" t="str">
        <f>'Additional Info &amp; Definitions'!$D$16</f>
        <v>Fiscal Year 2023</v>
      </c>
      <c r="E64" s="14" t="str">
        <f>'Additional Info &amp; Definitions'!$E$16</f>
        <v>Fiscal Year 2024</v>
      </c>
      <c r="F64" s="31" t="str">
        <f>'Additional Info &amp; Definitions'!$F$16</f>
        <v>Fiscal Year 2025</v>
      </c>
      <c r="G64" s="156"/>
    </row>
    <row r="65" spans="1:24" ht="14.25" customHeight="1">
      <c r="B65" s="21" t="s">
        <v>102</v>
      </c>
      <c r="C65" s="44"/>
      <c r="D65" s="82"/>
      <c r="E65" s="73"/>
      <c r="F65" s="74"/>
      <c r="G65" s="163"/>
    </row>
    <row r="66" spans="1:24" ht="14.25" customHeight="1">
      <c r="B66" s="21" t="s">
        <v>102</v>
      </c>
      <c r="C66" s="44"/>
      <c r="D66" s="82"/>
      <c r="E66" s="73"/>
      <c r="F66" s="74"/>
      <c r="G66" s="163"/>
    </row>
    <row r="67" spans="1:24" ht="14.25" customHeight="1">
      <c r="B67" s="21" t="s">
        <v>103</v>
      </c>
      <c r="C67" s="44"/>
      <c r="D67" s="82"/>
      <c r="E67" s="73"/>
      <c r="F67" s="74"/>
      <c r="G67" s="163"/>
    </row>
    <row r="68" spans="1:24" ht="14.25" customHeight="1">
      <c r="B68" s="21" t="s">
        <v>103</v>
      </c>
      <c r="C68" s="44"/>
      <c r="D68" s="82"/>
      <c r="E68" s="73"/>
      <c r="F68" s="74"/>
      <c r="G68" s="163"/>
    </row>
    <row r="69" spans="1:24" ht="14.25" customHeight="1">
      <c r="B69" s="111" t="s">
        <v>104</v>
      </c>
      <c r="C69" s="112"/>
      <c r="D69" s="113"/>
      <c r="E69" s="114"/>
      <c r="F69" s="115"/>
      <c r="G69" s="163"/>
    </row>
    <row r="70" spans="1:24" ht="14.25" customHeight="1">
      <c r="B70" s="111" t="s">
        <v>104</v>
      </c>
      <c r="C70" s="112"/>
      <c r="D70" s="113"/>
      <c r="E70" s="114"/>
      <c r="F70" s="115"/>
      <c r="G70" s="163"/>
    </row>
    <row r="71" spans="1:24" ht="14.25" customHeight="1" thickBot="1">
      <c r="B71" s="23" t="s">
        <v>105</v>
      </c>
      <c r="C71" s="45"/>
      <c r="D71" s="83"/>
      <c r="E71" s="84"/>
      <c r="F71" s="85"/>
      <c r="G71" s="163"/>
    </row>
    <row r="72" spans="1:24" ht="19.5" thickTop="1" thickBot="1">
      <c r="B72" s="401" t="s">
        <v>106</v>
      </c>
      <c r="C72" s="402"/>
      <c r="D72" s="32">
        <f>SUM(D65:D71)</f>
        <v>0</v>
      </c>
      <c r="E72" s="33">
        <f>SUM(E65:E71)</f>
        <v>0</v>
      </c>
      <c r="F72" s="34">
        <f>SUM(F65:F71)</f>
        <v>0</v>
      </c>
      <c r="G72" s="160"/>
    </row>
    <row r="73" spans="1:24" customFormat="1" ht="14.45">
      <c r="B73" s="42"/>
      <c r="C73" s="43"/>
      <c r="D73" s="29"/>
      <c r="E73" s="29"/>
      <c r="F73" s="29"/>
      <c r="G73" s="159"/>
    </row>
    <row r="74" spans="1:24" customFormat="1" ht="18.95" thickBot="1">
      <c r="B74" s="183" t="s">
        <v>107</v>
      </c>
      <c r="C74" s="184"/>
      <c r="D74" s="184"/>
      <c r="E74" s="184"/>
      <c r="F74" s="184"/>
      <c r="G74" s="184"/>
    </row>
    <row r="75" spans="1:24" customFormat="1" ht="14.45">
      <c r="B75" s="28"/>
      <c r="C75" s="29"/>
      <c r="D75" s="393" t="s">
        <v>108</v>
      </c>
      <c r="E75" s="394"/>
      <c r="F75" s="395"/>
      <c r="G75" s="155" t="s">
        <v>65</v>
      </c>
    </row>
    <row r="76" spans="1:24" customFormat="1" thickBot="1">
      <c r="B76" s="28"/>
      <c r="C76" s="29"/>
      <c r="D76" s="30" t="str">
        <f>'Additional Info &amp; Definitions'!$D$16</f>
        <v>Fiscal Year 2023</v>
      </c>
      <c r="E76" s="14" t="str">
        <f>'Additional Info &amp; Definitions'!$E$16</f>
        <v>Fiscal Year 2024</v>
      </c>
      <c r="F76" s="31" t="str">
        <f>'Additional Info &amp; Definitions'!$F$16</f>
        <v>Fiscal Year 2025</v>
      </c>
      <c r="G76" s="164"/>
    </row>
    <row r="77" spans="1:24" customFormat="1" ht="18.95" thickBot="1">
      <c r="B77" s="388" t="s">
        <v>109</v>
      </c>
      <c r="C77" s="389"/>
      <c r="D77" s="56">
        <f>SUM(D17,D25,D30,D50,D60,D72)</f>
        <v>26609.268</v>
      </c>
      <c r="E77" s="57">
        <f t="shared" ref="E77:F77" si="4">SUM(E17,E25,E30,E50,E60,E72)</f>
        <v>45142.69</v>
      </c>
      <c r="F77" s="58">
        <f t="shared" si="4"/>
        <v>19025.671999999999</v>
      </c>
      <c r="G77" s="177"/>
    </row>
    <row r="78" spans="1:24" customFormat="1" ht="14.45">
      <c r="A78" s="185"/>
      <c r="B78" s="42"/>
      <c r="C78" s="43"/>
      <c r="D78" s="29"/>
      <c r="E78" s="29"/>
      <c r="F78" s="29"/>
      <c r="G78" s="159"/>
      <c r="H78" s="185"/>
      <c r="I78" s="185"/>
      <c r="J78" s="185"/>
      <c r="K78" s="185"/>
      <c r="L78" s="185"/>
      <c r="M78" s="185"/>
      <c r="N78" s="185"/>
      <c r="O78" s="185"/>
      <c r="P78" s="185"/>
      <c r="Q78" s="185"/>
      <c r="R78" s="185"/>
      <c r="S78" s="185"/>
      <c r="T78" s="185"/>
      <c r="U78" s="185"/>
      <c r="V78" s="185"/>
      <c r="W78" s="185"/>
      <c r="X78" s="185"/>
    </row>
    <row r="79" spans="1:24" customFormat="1" ht="18.95" thickBot="1">
      <c r="A79" s="185"/>
      <c r="B79" s="417" t="s">
        <v>110</v>
      </c>
      <c r="C79" s="418"/>
      <c r="D79" s="418"/>
      <c r="E79" s="418"/>
      <c r="F79" s="418"/>
      <c r="G79" s="418"/>
      <c r="H79" s="185"/>
      <c r="I79" s="185"/>
      <c r="J79" s="185"/>
      <c r="K79" s="185"/>
      <c r="L79" s="185"/>
      <c r="M79" s="185"/>
      <c r="N79" s="185"/>
      <c r="O79" s="185"/>
      <c r="P79" s="185"/>
      <c r="Q79" s="185"/>
      <c r="R79" s="185"/>
      <c r="S79" s="185"/>
      <c r="T79" s="185"/>
      <c r="U79" s="185"/>
      <c r="V79" s="185"/>
      <c r="W79" s="185"/>
      <c r="X79" s="185"/>
    </row>
    <row r="80" spans="1:24" customFormat="1" ht="14.45">
      <c r="A80" s="185"/>
      <c r="B80" s="186" t="s">
        <v>63</v>
      </c>
      <c r="C80" s="187" t="s">
        <v>64</v>
      </c>
      <c r="D80" s="393" t="s">
        <v>108</v>
      </c>
      <c r="E80" s="394"/>
      <c r="F80" s="395"/>
      <c r="G80" s="155"/>
      <c r="H80" s="185"/>
      <c r="I80" s="185"/>
      <c r="J80" s="185"/>
      <c r="K80" s="185"/>
      <c r="L80" s="185"/>
      <c r="M80" s="185"/>
      <c r="N80" s="185"/>
      <c r="O80" s="185"/>
      <c r="P80" s="185"/>
      <c r="Q80" s="185"/>
      <c r="R80" s="185"/>
      <c r="S80" s="185"/>
      <c r="T80" s="185"/>
      <c r="U80" s="185"/>
      <c r="V80" s="185"/>
      <c r="W80" s="185"/>
      <c r="X80" s="185"/>
    </row>
    <row r="81" spans="1:24" customFormat="1" ht="14.45">
      <c r="A81" s="185"/>
      <c r="B81" s="415"/>
      <c r="C81" s="416"/>
      <c r="D81" s="30" t="str">
        <f>'Additional Info &amp; Definitions'!$D$16</f>
        <v>Fiscal Year 2023</v>
      </c>
      <c r="E81" s="14" t="str">
        <f>'Additional Info &amp; Definitions'!$E$16</f>
        <v>Fiscal Year 2024</v>
      </c>
      <c r="F81" s="31" t="str">
        <f>'Additional Info &amp; Definitions'!$F$16</f>
        <v>Fiscal Year 2025</v>
      </c>
      <c r="G81" s="164"/>
      <c r="H81" s="185"/>
      <c r="I81" s="185"/>
      <c r="J81" s="185"/>
      <c r="K81" s="185"/>
      <c r="L81" s="185"/>
      <c r="M81" s="185"/>
      <c r="N81" s="185"/>
      <c r="O81" s="185"/>
      <c r="P81" s="185"/>
      <c r="Q81" s="185"/>
      <c r="R81" s="185"/>
      <c r="S81" s="185"/>
      <c r="T81" s="185"/>
      <c r="U81" s="185"/>
      <c r="V81" s="185"/>
      <c r="W81" s="185"/>
      <c r="X81" s="185"/>
    </row>
    <row r="82" spans="1:24" customFormat="1" thickBot="1">
      <c r="A82" s="185"/>
      <c r="B82" s="188" t="s">
        <v>110</v>
      </c>
      <c r="C82" s="190" t="s">
        <v>111</v>
      </c>
      <c r="D82" s="56">
        <f>ROUNDUP(D77*0.02,-1)</f>
        <v>540</v>
      </c>
      <c r="E82" s="57">
        <f t="shared" ref="E82:F82" si="5">ROUNDUP(E77*0.02,-1)</f>
        <v>910</v>
      </c>
      <c r="F82" s="58">
        <f t="shared" si="5"/>
        <v>390</v>
      </c>
      <c r="G82" s="189"/>
      <c r="H82" s="185"/>
      <c r="I82" s="185"/>
      <c r="J82" s="185"/>
      <c r="K82" s="185"/>
      <c r="L82" s="185"/>
      <c r="M82" s="185"/>
      <c r="N82" s="185"/>
      <c r="O82" s="185"/>
      <c r="P82" s="185"/>
      <c r="Q82" s="185"/>
      <c r="R82" s="185"/>
      <c r="S82" s="185"/>
      <c r="T82" s="185"/>
      <c r="U82" s="185"/>
      <c r="V82" s="185"/>
      <c r="W82" s="185"/>
      <c r="X82" s="185"/>
    </row>
    <row r="83" spans="1:24" customFormat="1" ht="14.45">
      <c r="B83" s="42"/>
      <c r="C83" s="43"/>
      <c r="D83" s="29"/>
      <c r="E83" s="29"/>
      <c r="F83" s="29"/>
      <c r="G83" s="176"/>
    </row>
    <row r="84" spans="1:24" ht="14.25" customHeight="1" thickBot="1">
      <c r="B84" s="182"/>
      <c r="C84" s="39"/>
      <c r="D84" s="39"/>
      <c r="E84" s="39"/>
      <c r="F84" s="39"/>
      <c r="G84" s="161"/>
    </row>
    <row r="85" spans="1:24" s="48" customFormat="1" ht="26.45" thickBot="1">
      <c r="A85" s="47"/>
      <c r="B85" s="390" t="s">
        <v>112</v>
      </c>
      <c r="C85" s="391"/>
      <c r="D85" s="391"/>
      <c r="E85" s="391"/>
      <c r="F85" s="391"/>
      <c r="G85" s="392"/>
      <c r="H85" s="47"/>
    </row>
    <row r="86" spans="1:24" ht="14.25" customHeight="1">
      <c r="A86" s="20"/>
      <c r="B86" s="28"/>
      <c r="C86" s="29"/>
      <c r="D86" s="393" t="s">
        <v>108</v>
      </c>
      <c r="E86" s="394"/>
      <c r="F86" s="395"/>
      <c r="G86" s="155"/>
      <c r="H86" s="20"/>
    </row>
    <row r="87" spans="1:24" ht="14.25" customHeight="1">
      <c r="A87" s="20"/>
      <c r="B87" s="28"/>
      <c r="C87" s="29"/>
      <c r="D87" s="30" t="str">
        <f>'Additional Info &amp; Definitions'!$D$16</f>
        <v>Fiscal Year 2023</v>
      </c>
      <c r="E87" s="14" t="str">
        <f>'Additional Info &amp; Definitions'!$E$16</f>
        <v>Fiscal Year 2024</v>
      </c>
      <c r="F87" s="31" t="str">
        <f>'Additional Info &amp; Definitions'!$F$16</f>
        <v>Fiscal Year 2025</v>
      </c>
      <c r="G87" s="164"/>
      <c r="H87" s="20"/>
    </row>
    <row r="88" spans="1:24" ht="18.95" thickBot="1">
      <c r="A88" s="20"/>
      <c r="B88" s="388" t="s">
        <v>113</v>
      </c>
      <c r="C88" s="389"/>
      <c r="D88" s="56">
        <f>SUM(D17,D25,D30,D50,D60,D72,D82)</f>
        <v>27149.268</v>
      </c>
      <c r="E88" s="57">
        <f t="shared" ref="E88:F88" si="6">SUM(E17,E25,E30,E50,E60,E72,E82)</f>
        <v>46052.69</v>
      </c>
      <c r="F88" s="58">
        <f t="shared" si="6"/>
        <v>19415.671999999999</v>
      </c>
      <c r="G88" s="165"/>
      <c r="H88" s="87"/>
      <c r="I88"/>
    </row>
    <row r="89" spans="1:24" ht="14.25" customHeight="1" thickBot="1">
      <c r="B89" s="28"/>
      <c r="C89" s="46"/>
      <c r="D89" s="90"/>
      <c r="E89" s="90"/>
      <c r="F89" s="90"/>
      <c r="G89" s="166"/>
      <c r="H89" s="20"/>
    </row>
    <row r="90" spans="1:24" ht="14.25" customHeight="1" thickBot="1">
      <c r="B90" s="42"/>
      <c r="C90" s="178"/>
      <c r="D90" s="171" t="str">
        <f>'Additional Info &amp; Definitions'!$D$16</f>
        <v>Fiscal Year 2023</v>
      </c>
      <c r="E90" s="172" t="str">
        <f>'Additional Info &amp; Definitions'!$E$16</f>
        <v>Fiscal Year 2024</v>
      </c>
      <c r="F90" s="173" t="str">
        <f>'Additional Info &amp; Definitions'!$F$16</f>
        <v>Fiscal Year 2025</v>
      </c>
      <c r="G90" s="176"/>
      <c r="H90" s="20"/>
    </row>
    <row r="91" spans="1:24" ht="26.45" thickBot="1">
      <c r="B91" s="386" t="s">
        <v>114</v>
      </c>
      <c r="C91" s="387"/>
      <c r="D91" s="174">
        <f>ROUNDUP(D88,-2)</f>
        <v>27200</v>
      </c>
      <c r="E91" s="174">
        <f>ROUNDUP(E88,-2)</f>
        <v>46100</v>
      </c>
      <c r="F91" s="175">
        <f>ROUNDUP(F88,-2)</f>
        <v>19500</v>
      </c>
      <c r="G91" s="177"/>
      <c r="H91" s="92" t="str">
        <f>IF((OR(D91&gt;100000,E91&gt;100000,F91&gt;100000)),"OVER BUDGET"," ")</f>
        <v xml:space="preserve"> </v>
      </c>
      <c r="I91" s="49" t="str">
        <f>IF(H91="OVER BUDGET","One or more fiscal years is over our $100,000 limit. Please reduce your budget to below $100,000 before submitting.", " ")</f>
        <v xml:space="preserve"> </v>
      </c>
    </row>
    <row r="92" spans="1:24" ht="14.25" customHeight="1">
      <c r="B92" s="50"/>
      <c r="C92" s="51"/>
      <c r="D92" s="52"/>
      <c r="E92" s="52"/>
      <c r="F92" s="52"/>
      <c r="G92" s="167"/>
    </row>
    <row r="93" spans="1:24" ht="14.25" customHeight="1">
      <c r="B93" s="50"/>
      <c r="C93" s="51"/>
      <c r="D93" s="52"/>
      <c r="E93" s="52"/>
      <c r="F93" s="52"/>
      <c r="G93" s="167"/>
    </row>
    <row r="94" spans="1:24" ht="14.25" customHeight="1">
      <c r="B94" s="50"/>
      <c r="C94" s="51"/>
      <c r="D94" s="52"/>
      <c r="E94" s="52"/>
      <c r="F94" s="52"/>
      <c r="G94" s="167"/>
    </row>
    <row r="95" spans="1:24" ht="14.25" customHeight="1">
      <c r="B95" s="50"/>
      <c r="C95" s="51"/>
      <c r="D95" s="52"/>
      <c r="E95" s="52"/>
      <c r="F95" s="52"/>
      <c r="G95" s="167"/>
    </row>
    <row r="96" spans="1:24" ht="14.25" customHeight="1">
      <c r="B96" s="50"/>
      <c r="C96" s="51"/>
      <c r="D96" s="52"/>
      <c r="E96" s="52"/>
      <c r="F96" s="52"/>
      <c r="G96" s="167"/>
    </row>
    <row r="97" spans="2:7" ht="14.25" customHeight="1">
      <c r="B97" s="50"/>
      <c r="C97" s="51"/>
      <c r="D97" s="52"/>
      <c r="E97" s="52"/>
      <c r="F97" s="52"/>
      <c r="G97" s="167"/>
    </row>
    <row r="98" spans="2:7" ht="14.25" customHeight="1">
      <c r="B98" s="50"/>
      <c r="C98" s="51"/>
      <c r="D98" s="52"/>
      <c r="E98" s="52"/>
      <c r="F98" s="52"/>
      <c r="G98" s="167"/>
    </row>
    <row r="99" spans="2:7" ht="14.25" customHeight="1">
      <c r="B99" s="50"/>
      <c r="C99" s="51"/>
      <c r="D99" s="52"/>
      <c r="E99" s="52"/>
      <c r="F99" s="52"/>
      <c r="G99" s="167"/>
    </row>
    <row r="100" spans="2:7" ht="14.25" customHeight="1">
      <c r="B100" s="50"/>
      <c r="C100" s="51"/>
      <c r="D100" s="52"/>
      <c r="E100" s="52"/>
      <c r="F100" s="52"/>
      <c r="G100" s="167"/>
    </row>
    <row r="101" spans="2:7" ht="14.25" customHeight="1">
      <c r="B101" s="51"/>
      <c r="C101" s="51"/>
      <c r="D101" s="52"/>
      <c r="E101" s="52"/>
      <c r="F101" s="52"/>
      <c r="G101" s="167"/>
    </row>
    <row r="102" spans="2:7" ht="14.25" customHeight="1"/>
    <row r="103" spans="2:7" ht="14.25" customHeight="1"/>
    <row r="104" spans="2:7" ht="14.25" customHeight="1"/>
    <row r="105" spans="2:7" ht="14.25" customHeight="1"/>
    <row r="106" spans="2:7" ht="14.25" customHeight="1"/>
    <row r="107" spans="2:7" ht="14.25" customHeight="1"/>
    <row r="108" spans="2:7" ht="14.25" customHeight="1"/>
    <row r="109" spans="2:7" ht="14.25" customHeight="1"/>
    <row r="110" spans="2:7" ht="14.25" customHeight="1"/>
    <row r="111" spans="2:7" ht="14.25" customHeight="1"/>
    <row r="112" spans="2:7"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row r="1011" ht="14.25" customHeight="1"/>
    <row r="1012" ht="14.25" customHeight="1"/>
  </sheetData>
  <sheetProtection algorithmName="SHA-512" hashValue="RhYQK1W4TppwAOecCKCyCkGIgWmQ5N73N/V/60fUXgR6x2d5MDYx3IKCyl/AVUJzHb1Tw/vDx5m3kmc4mu8qEw==" saltValue="R3n35d60T76Basi2pK3t+g==" spinCount="100000" sheet="1" objects="1" scenarios="1"/>
  <protectedRanges>
    <protectedRange sqref="G13:G17 G21:G25 G29:G30 G35:G50 G55:G60 G65:G72 G91 G77" name="Notes"/>
    <protectedRange sqref="C35:F49" name="Supplies"/>
    <protectedRange sqref="C55:F59" name="Capital Equipment"/>
  </protectedRanges>
  <mergeCells count="37">
    <mergeCell ref="D75:F75"/>
    <mergeCell ref="B77:C77"/>
    <mergeCell ref="B81:C81"/>
    <mergeCell ref="D80:F80"/>
    <mergeCell ref="B79:G79"/>
    <mergeCell ref="B72:C72"/>
    <mergeCell ref="B4:G4"/>
    <mergeCell ref="B5:G5"/>
    <mergeCell ref="B54:C54"/>
    <mergeCell ref="B64:C64"/>
    <mergeCell ref="B52:G52"/>
    <mergeCell ref="D53:F53"/>
    <mergeCell ref="B60:C60"/>
    <mergeCell ref="B62:G62"/>
    <mergeCell ref="D63:F63"/>
    <mergeCell ref="B28:C28"/>
    <mergeCell ref="B17:C17"/>
    <mergeCell ref="B34:C34"/>
    <mergeCell ref="B6:G6"/>
    <mergeCell ref="B7:G7"/>
    <mergeCell ref="B8:G8"/>
    <mergeCell ref="B91:C91"/>
    <mergeCell ref="B88:C88"/>
    <mergeCell ref="B85:G85"/>
    <mergeCell ref="D86:F86"/>
    <mergeCell ref="B2:G2"/>
    <mergeCell ref="B10:G10"/>
    <mergeCell ref="D11:F11"/>
    <mergeCell ref="B50:C50"/>
    <mergeCell ref="D19:F19"/>
    <mergeCell ref="B25:C25"/>
    <mergeCell ref="B32:G32"/>
    <mergeCell ref="D33:F33"/>
    <mergeCell ref="D27:F27"/>
    <mergeCell ref="B30:C30"/>
    <mergeCell ref="B12:C12"/>
    <mergeCell ref="B20:C20"/>
  </mergeCells>
  <conditionalFormatting sqref="H91">
    <cfRule type="containsText" dxfId="1" priority="1" operator="containsText" text="OVER BUDGET">
      <formula>NOT(ISERROR(SEARCH("OVER BUDGET",H91)))</formula>
    </cfRule>
  </conditionalFormatting>
  <dataValidations count="7">
    <dataValidation allowBlank="1" showInputMessage="1" showErrorMessage="1" prompt="Please provide a detailed but succinct summary of supplies and/or operations expenses that may be needed. " sqref="C35:C48" xr:uid="{7229D07A-AE67-4B8E-9F0A-12E2BC8BF33D}"/>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49" xr:uid="{1F06A870-D868-46DE-A219-ACD279704ABB}"/>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9 C71" xr:uid="{913DF382-1620-4ACB-9242-B32E85E57F38}"/>
    <dataValidation allowBlank="1" showInputMessage="1" showErrorMessage="1" prompt="Please provide a detailed but succinct summary of any capital equipment (greater than $5,000 in value) that may be needed. " sqref="C55:C58" xr:uid="{2C2BE98D-2B71-4D0C-8D33-DB30C7AED61D}"/>
    <dataValidation allowBlank="1" showInputMessage="1" showErrorMessage="1" prompt="Please provide a detailed but succinct summary of travel expenses that may be needed. " sqref="C65:C70" xr:uid="{DD4D26E0-A425-4C60-8E23-E905719E05A7}"/>
    <dataValidation allowBlank="1" showInputMessage="1" showErrorMessage="1" promptTitle="Rounded Funding Request" prompt="Note: All Total Annual Grant Funding Requests are rounded up to the nearest multiple of $100. " sqref="D91:F91" xr:uid="{2CC27E8D-7FFC-4E43-8CE2-4ED6B52BBD43}"/>
    <dataValidation allowBlank="1" showInputMessage="1" showErrorMessage="1" promptTitle="Additional Information" prompt="More information on Capital Equipment can be found in the Additional Info &amp; Definitions sheet. " sqref="B52:G52" xr:uid="{F5E56512-9A1E-44E5-917F-4829607AD3DE}"/>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G43"/>
  <sheetViews>
    <sheetView topLeftCell="A19" workbookViewId="0">
      <selection activeCell="D16" sqref="D16"/>
    </sheetView>
  </sheetViews>
  <sheetFormatPr defaultColWidth="9" defaultRowHeight="14.45"/>
  <cols>
    <col min="1" max="1" width="3.125" style="9" customWidth="1"/>
    <col min="2" max="2" width="47.875" style="142" bestFit="1" customWidth="1"/>
    <col min="3" max="5" width="40.625" style="9" customWidth="1"/>
    <col min="6" max="6" width="11.875" style="9" bestFit="1" customWidth="1"/>
    <col min="7" max="7" width="46" style="9" customWidth="1"/>
    <col min="8" max="16384" width="9" style="9"/>
  </cols>
  <sheetData>
    <row r="1" spans="2:7" ht="15" thickBot="1"/>
    <row r="2" spans="2:7" ht="26.45" thickBot="1">
      <c r="B2" s="329" t="str">
        <f>_xlfn.CONCAT("Campus Sustainability Fund - Annual Grant Funding Request - Project Information Summary for", " ",C12)</f>
        <v>Campus Sustainability Fund - Annual Grant Funding Request - Project Information Summary for Native Plant Gardens</v>
      </c>
      <c r="C2" s="330"/>
      <c r="D2" s="330"/>
      <c r="E2" s="330"/>
      <c r="F2" s="330"/>
      <c r="G2" s="331"/>
    </row>
    <row r="3" spans="2:7" ht="15" thickBot="1">
      <c r="B3" s="143"/>
      <c r="C3" s="76"/>
      <c r="D3" s="76"/>
      <c r="E3" s="76"/>
      <c r="F3" s="76"/>
      <c r="G3" s="77"/>
    </row>
    <row r="4" spans="2:7">
      <c r="B4" s="332" t="s">
        <v>115</v>
      </c>
      <c r="C4" s="333"/>
      <c r="D4" s="333"/>
      <c r="E4" s="333"/>
      <c r="F4" s="333"/>
      <c r="G4" s="334"/>
    </row>
    <row r="5" spans="2:7">
      <c r="B5" s="335"/>
      <c r="C5" s="336"/>
      <c r="D5" s="336"/>
      <c r="E5" s="336"/>
      <c r="F5" s="336"/>
      <c r="G5" s="337"/>
    </row>
    <row r="6" spans="2:7">
      <c r="B6" s="335"/>
      <c r="C6" s="336"/>
      <c r="D6" s="336"/>
      <c r="E6" s="336"/>
      <c r="F6" s="336"/>
      <c r="G6" s="337"/>
    </row>
    <row r="7" spans="2:7">
      <c r="B7" s="335"/>
      <c r="C7" s="336"/>
      <c r="D7" s="336"/>
      <c r="E7" s="336"/>
      <c r="F7" s="336"/>
      <c r="G7" s="337"/>
    </row>
    <row r="8" spans="2:7">
      <c r="B8" s="335"/>
      <c r="C8" s="336"/>
      <c r="D8" s="336"/>
      <c r="E8" s="336"/>
      <c r="F8" s="336"/>
      <c r="G8" s="337"/>
    </row>
    <row r="9" spans="2:7" ht="71.25" customHeight="1" thickBot="1">
      <c r="B9" s="338"/>
      <c r="C9" s="339"/>
      <c r="D9" s="339"/>
      <c r="E9" s="339"/>
      <c r="F9" s="339"/>
      <c r="G9" s="340"/>
    </row>
    <row r="10" spans="2:7" ht="15" thickBot="1"/>
    <row r="11" spans="2:7" ht="18.600000000000001">
      <c r="B11" s="419" t="s">
        <v>116</v>
      </c>
      <c r="C11" s="420"/>
      <c r="D11" s="10"/>
    </row>
    <row r="12" spans="2:7" ht="15">
      <c r="B12" s="144" t="s">
        <v>117</v>
      </c>
      <c r="C12" s="71" t="s">
        <v>118</v>
      </c>
      <c r="D12" s="11"/>
    </row>
    <row r="13" spans="2:7">
      <c r="B13" s="144" t="s">
        <v>119</v>
      </c>
      <c r="C13" s="70">
        <v>2412</v>
      </c>
      <c r="D13" s="11"/>
    </row>
    <row r="14" spans="2:7" ht="15">
      <c r="B14" s="144" t="s">
        <v>120</v>
      </c>
      <c r="C14" s="72">
        <v>2657611</v>
      </c>
      <c r="D14" s="12"/>
    </row>
    <row r="15" spans="2:7">
      <c r="B15" s="144" t="s">
        <v>121</v>
      </c>
      <c r="C15" s="72" t="s">
        <v>122</v>
      </c>
      <c r="D15" s="12"/>
    </row>
    <row r="16" spans="2:7">
      <c r="B16" s="144" t="s">
        <v>123</v>
      </c>
      <c r="C16" s="72" t="s">
        <v>122</v>
      </c>
      <c r="D16" s="12"/>
    </row>
    <row r="17" spans="1:7">
      <c r="B17" s="145" t="s">
        <v>124</v>
      </c>
      <c r="C17" s="326">
        <v>44743</v>
      </c>
      <c r="D17" s="12"/>
    </row>
    <row r="18" spans="1:7" ht="15" thickBot="1">
      <c r="B18" s="146" t="s">
        <v>125</v>
      </c>
      <c r="C18" s="327">
        <v>45838</v>
      </c>
      <c r="D18" s="13"/>
    </row>
    <row r="19" spans="1:7" ht="15" thickBot="1"/>
    <row r="20" spans="1:7" ht="18.95" thickBot="1">
      <c r="B20" s="419" t="s">
        <v>126</v>
      </c>
      <c r="C20" s="421"/>
      <c r="D20" s="421"/>
      <c r="E20" s="422"/>
      <c r="F20" s="20"/>
    </row>
    <row r="21" spans="1:7">
      <c r="B21" s="147"/>
      <c r="C21" s="179" t="str">
        <f>'Additional Info &amp; Definitions'!$D$16</f>
        <v>Fiscal Year 2023</v>
      </c>
      <c r="D21" s="180" t="str">
        <f>'Additional Info &amp; Definitions'!$E$16</f>
        <v>Fiscal Year 2024</v>
      </c>
      <c r="E21" s="181" t="str">
        <f>'Additional Info &amp; Definitions'!$F$16</f>
        <v>Fiscal Year 2025</v>
      </c>
      <c r="F21" s="20"/>
    </row>
    <row r="22" spans="1:7">
      <c r="B22" s="148" t="s">
        <v>127</v>
      </c>
      <c r="C22" s="62">
        <f>'Annual Grant Operating Budget'!D13+'Annual Grant Operating Budget'!D21</f>
        <v>7613.268</v>
      </c>
      <c r="D22" s="15">
        <f>'Annual Grant Operating Budget'!E13+'Annual Grant Operating Budget'!E21</f>
        <v>7619.04</v>
      </c>
      <c r="E22" s="63">
        <f>'Annual Grant Operating Budget'!F13+'Annual Grant Operating Budget'!F21</f>
        <v>7653.6720000000005</v>
      </c>
      <c r="F22" s="20"/>
    </row>
    <row r="23" spans="1:7">
      <c r="B23" s="148" t="s">
        <v>128</v>
      </c>
      <c r="C23" s="62">
        <f>'Annual Grant Operating Budget'!D14+'Annual Grant Operating Budget'!D22</f>
        <v>0</v>
      </c>
      <c r="D23" s="15">
        <f>'Annual Grant Operating Budget'!E14+'Annual Grant Operating Budget'!E22</f>
        <v>0</v>
      </c>
      <c r="E23" s="63">
        <f>'Annual Grant Operating Budget'!F14+'Annual Grant Operating Budget'!F22</f>
        <v>0</v>
      </c>
      <c r="F23" s="20"/>
    </row>
    <row r="24" spans="1:7">
      <c r="B24" s="148" t="s">
        <v>129</v>
      </c>
      <c r="C24" s="62">
        <f>'Annual Grant Operating Budget'!D15+'Annual Grant Operating Budget'!D23</f>
        <v>0</v>
      </c>
      <c r="D24" s="15">
        <f>'Annual Grant Operating Budget'!E15+'Annual Grant Operating Budget'!E23</f>
        <v>0</v>
      </c>
      <c r="E24" s="63">
        <f>'Annual Grant Operating Budget'!F15+'Annual Grant Operating Budget'!F23</f>
        <v>0</v>
      </c>
      <c r="F24" s="20"/>
    </row>
    <row r="25" spans="1:7">
      <c r="B25" s="148" t="s">
        <v>130</v>
      </c>
      <c r="C25" s="62">
        <f>'Annual Grant Operating Budget'!D16+'Annual Grant Operating Budget'!D24+'Annual Grant Operating Budget'!D29</f>
        <v>0</v>
      </c>
      <c r="D25" s="15">
        <f>'Annual Grant Operating Budget'!E16+'Annual Grant Operating Budget'!E24+'Annual Grant Operating Budget'!E29</f>
        <v>22301.65</v>
      </c>
      <c r="E25" s="63">
        <f>'Annual Grant Operating Budget'!F16+'Annual Grant Operating Budget'!F24+'Annual Grant Operating Budget'!F29</f>
        <v>0</v>
      </c>
      <c r="F25" s="20"/>
    </row>
    <row r="26" spans="1:7">
      <c r="B26" s="148" t="s">
        <v>131</v>
      </c>
      <c r="C26" s="62">
        <f>'Annual Grant Operating Budget'!D50</f>
        <v>18996</v>
      </c>
      <c r="D26" s="15">
        <f>'Annual Grant Operating Budget'!E50</f>
        <v>15222</v>
      </c>
      <c r="E26" s="63">
        <f>'Annual Grant Operating Budget'!F50</f>
        <v>11372</v>
      </c>
      <c r="F26" s="20"/>
    </row>
    <row r="27" spans="1:7">
      <c r="B27" s="148" t="s">
        <v>132</v>
      </c>
      <c r="C27" s="62">
        <f>'Annual Grant Operating Budget'!D60</f>
        <v>0</v>
      </c>
      <c r="D27" s="15">
        <f>'Annual Grant Operating Budget'!E60</f>
        <v>0</v>
      </c>
      <c r="E27" s="63">
        <f>'Annual Grant Operating Budget'!F60</f>
        <v>0</v>
      </c>
      <c r="F27" s="20"/>
    </row>
    <row r="28" spans="1:7">
      <c r="B28" s="149" t="s">
        <v>133</v>
      </c>
      <c r="C28" s="62">
        <f>'Annual Grant Operating Budget'!D72</f>
        <v>0</v>
      </c>
      <c r="D28" s="15">
        <f>'Annual Grant Operating Budget'!E72</f>
        <v>0</v>
      </c>
      <c r="E28" s="63">
        <f>'Annual Grant Operating Budget'!F72</f>
        <v>0</v>
      </c>
      <c r="F28" s="20"/>
    </row>
    <row r="29" spans="1:7" ht="15" thickBot="1">
      <c r="B29" s="191" t="s">
        <v>134</v>
      </c>
      <c r="C29" s="59">
        <f>'Annual Grant Operating Budget'!D82</f>
        <v>540</v>
      </c>
      <c r="D29" s="60">
        <f>'Annual Grant Operating Budget'!E82</f>
        <v>910</v>
      </c>
      <c r="E29" s="61">
        <f>'Annual Grant Operating Budget'!F82</f>
        <v>390</v>
      </c>
      <c r="F29" s="20"/>
    </row>
    <row r="30" spans="1:7" ht="19.5" thickTop="1" thickBot="1">
      <c r="A30" s="20"/>
      <c r="B30" s="150" t="s">
        <v>113</v>
      </c>
      <c r="C30" s="192">
        <f>'Annual Grant Operating Budget'!D91</f>
        <v>27200</v>
      </c>
      <c r="D30" s="192">
        <f>'Annual Grant Operating Budget'!E91</f>
        <v>46100</v>
      </c>
      <c r="E30" s="193">
        <f>'Annual Grant Operating Budget'!F91</f>
        <v>19500</v>
      </c>
      <c r="F30" s="93" t="str">
        <f>'Annual Grant Operating Budget'!H91</f>
        <v xml:space="preserve"> </v>
      </c>
      <c r="G30" s="49" t="str">
        <f>IF(F30="OVER BUDGET","One or more fiscal years is over our $100,000 limit. Please reduce your budget to below $100,000 before submitting.", " ")</f>
        <v xml:space="preserve"> </v>
      </c>
    </row>
    <row r="31" spans="1:7" ht="15" thickBot="1"/>
    <row r="32" spans="1:7" ht="18.600000000000001">
      <c r="B32" s="419" t="s">
        <v>135</v>
      </c>
      <c r="C32" s="423"/>
      <c r="D32" s="423"/>
      <c r="E32" s="420"/>
    </row>
    <row r="33" spans="2:5">
      <c r="B33" s="151" t="s">
        <v>136</v>
      </c>
      <c r="C33" s="14" t="str">
        <f>'Additional Info &amp; Definitions'!$D$16</f>
        <v>Fiscal Year 2023</v>
      </c>
      <c r="D33" s="14" t="str">
        <f>'Additional Info &amp; Definitions'!$E$16</f>
        <v>Fiscal Year 2024</v>
      </c>
      <c r="E33" s="31" t="str">
        <f>'Additional Info &amp; Definitions'!$F$16</f>
        <v>Fiscal Year 2025</v>
      </c>
    </row>
    <row r="34" spans="2:5">
      <c r="B34" s="152"/>
      <c r="C34" s="73"/>
      <c r="D34" s="73"/>
      <c r="E34" s="74"/>
    </row>
    <row r="35" spans="2:5">
      <c r="B35" s="152"/>
      <c r="C35" s="73"/>
      <c r="D35" s="73"/>
      <c r="E35" s="74"/>
    </row>
    <row r="36" spans="2:5">
      <c r="B36" s="152"/>
      <c r="C36" s="73"/>
      <c r="D36" s="73"/>
      <c r="E36" s="74"/>
    </row>
    <row r="37" spans="2:5">
      <c r="B37" s="152"/>
      <c r="C37" s="73"/>
      <c r="D37" s="73"/>
      <c r="E37" s="74"/>
    </row>
    <row r="38" spans="2:5" ht="15" thickBot="1">
      <c r="B38" s="152"/>
      <c r="C38" s="73"/>
      <c r="D38" s="73"/>
      <c r="E38" s="74"/>
    </row>
    <row r="39" spans="2:5" ht="18.95" thickBot="1">
      <c r="B39" s="150" t="s">
        <v>137</v>
      </c>
      <c r="C39" s="54">
        <f>SUM(C34:C38)</f>
        <v>0</v>
      </c>
      <c r="D39" s="54">
        <f t="shared" ref="D39:E39" si="0">SUM(D34:D38)</f>
        <v>0</v>
      </c>
      <c r="E39" s="55">
        <f t="shared" si="0"/>
        <v>0</v>
      </c>
    </row>
    <row r="40" spans="2:5" ht="15" thickBot="1">
      <c r="B40" s="143"/>
      <c r="C40" s="76"/>
      <c r="D40" s="76"/>
      <c r="E40" s="77"/>
    </row>
    <row r="41" spans="2:5" ht="18.95" thickBot="1">
      <c r="B41" s="150" t="s">
        <v>138</v>
      </c>
      <c r="C41" s="54">
        <f>C30+C39</f>
        <v>27200</v>
      </c>
      <c r="D41" s="54">
        <f t="shared" ref="D41:E41" si="1">D30+D39</f>
        <v>46100</v>
      </c>
      <c r="E41" s="54">
        <f t="shared" si="1"/>
        <v>19500</v>
      </c>
    </row>
    <row r="42" spans="2:5" ht="15" thickBot="1">
      <c r="B42" s="143"/>
      <c r="C42" s="76"/>
      <c r="D42" s="76"/>
      <c r="E42" s="77"/>
    </row>
    <row r="43" spans="2:5" ht="18.95" thickBot="1">
      <c r="B43" s="150" t="s">
        <v>139</v>
      </c>
      <c r="C43" s="86">
        <f>C30/C41</f>
        <v>1</v>
      </c>
      <c r="D43" s="86">
        <f t="shared" ref="D43:E43" si="2">D30/D41</f>
        <v>1</v>
      </c>
      <c r="E43" s="86">
        <f t="shared" si="2"/>
        <v>1</v>
      </c>
    </row>
  </sheetData>
  <sheetProtection algorithmName="SHA-512" hashValue="OAtf9ufuAPs36WYYBzZaXr+jEwIf2Y3ZU2y7FLEQexlFqTrJbCQW/d2XUzKM6kEUQesMt7JZb7vUYFIEsW+Qxw==" saltValue="ugjoBFIzQe1IQTtKyAsT8Q==" spinCount="100000" sheet="1" objects="1" scenarios="1"/>
  <protectedRanges>
    <protectedRange sqref="C12:C13" name="Project Information Summary"/>
    <protectedRange sqref="B34:E38" name="Additional Funding Sources Summary"/>
  </protectedRanges>
  <mergeCells count="5">
    <mergeCell ref="B11:C11"/>
    <mergeCell ref="B20:E20"/>
    <mergeCell ref="B2:G2"/>
    <mergeCell ref="B4:G9"/>
    <mergeCell ref="B32:E32"/>
  </mergeCells>
  <conditionalFormatting sqref="F30">
    <cfRule type="containsText" dxfId="0" priority="1" operator="containsText" text="OVER BUDGET">
      <formula>NOT(ISERROR(SEARCH("OVER BUDGET",F30)))</formula>
    </cfRule>
  </conditionalFormatting>
  <dataValidations disablePrompts="1"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B2:H29"/>
  <sheetViews>
    <sheetView topLeftCell="B1" workbookViewId="0">
      <selection activeCell="K21" sqref="K21"/>
    </sheetView>
  </sheetViews>
  <sheetFormatPr defaultColWidth="9" defaultRowHeight="14.45"/>
  <cols>
    <col min="1" max="1" width="2.875" style="9" customWidth="1"/>
    <col min="2" max="2" width="3.125" style="9" customWidth="1"/>
    <col min="3" max="3" width="30.625" style="9" customWidth="1"/>
    <col min="4" max="6" width="13" style="9" bestFit="1" customWidth="1"/>
    <col min="7" max="7" width="30.625" style="9" customWidth="1"/>
    <col min="8" max="8" width="39.625" style="9" customWidth="1"/>
    <col min="9" max="16384" width="9" style="9"/>
  </cols>
  <sheetData>
    <row r="2" spans="2:8">
      <c r="B2" s="328"/>
      <c r="C2" s="328"/>
      <c r="D2" s="328"/>
      <c r="E2" s="328"/>
    </row>
    <row r="3" spans="2:8">
      <c r="B3" s="328"/>
      <c r="C3" s="328"/>
      <c r="D3" s="328"/>
      <c r="E3" s="328"/>
    </row>
    <row r="4" spans="2:8">
      <c r="B4" s="328"/>
      <c r="C4" s="328"/>
      <c r="D4" s="328"/>
      <c r="E4" s="328"/>
    </row>
    <row r="5" spans="2:8">
      <c r="B5" s="328"/>
      <c r="C5" s="328"/>
      <c r="D5" s="328"/>
      <c r="E5" s="328"/>
    </row>
    <row r="6" spans="2:8">
      <c r="B6" s="328"/>
      <c r="C6" s="328"/>
      <c r="D6" s="328"/>
      <c r="E6" s="328"/>
    </row>
    <row r="7" spans="2:8" ht="15" thickBot="1"/>
    <row r="8" spans="2:8" ht="26.45" thickBot="1">
      <c r="B8" s="329" t="s">
        <v>140</v>
      </c>
      <c r="C8" s="330"/>
      <c r="D8" s="330"/>
      <c r="E8" s="330"/>
      <c r="F8" s="330"/>
      <c r="G8" s="330"/>
      <c r="H8" s="331"/>
    </row>
    <row r="9" spans="2:8" ht="15" thickBot="1">
      <c r="B9" s="435"/>
      <c r="C9" s="436"/>
      <c r="D9" s="436"/>
      <c r="E9" s="436"/>
      <c r="F9" s="436"/>
      <c r="G9" s="436"/>
      <c r="H9" s="437"/>
    </row>
    <row r="10" spans="2:8" ht="18.600000000000001">
      <c r="B10" s="424" t="s">
        <v>141</v>
      </c>
      <c r="C10" s="425"/>
      <c r="D10" s="425"/>
      <c r="E10" s="425"/>
      <c r="F10" s="425"/>
      <c r="G10" s="425"/>
      <c r="H10" s="426"/>
    </row>
    <row r="11" spans="2:8" s="50" customFormat="1" ht="60" customHeight="1">
      <c r="B11" s="427" t="s">
        <v>142</v>
      </c>
      <c r="C11" s="428"/>
      <c r="D11" s="428"/>
      <c r="E11" s="428"/>
      <c r="F11" s="428"/>
      <c r="G11" s="428"/>
      <c r="H11" s="429"/>
    </row>
    <row r="12" spans="2:8" s="50" customFormat="1" ht="60" customHeight="1">
      <c r="B12" s="427" t="s">
        <v>143</v>
      </c>
      <c r="C12" s="428"/>
      <c r="D12" s="428"/>
      <c r="E12" s="428"/>
      <c r="F12" s="428"/>
      <c r="G12" s="428"/>
      <c r="H12" s="429"/>
    </row>
    <row r="13" spans="2:8" s="50" customFormat="1" ht="75" customHeight="1">
      <c r="B13" s="430" t="s">
        <v>144</v>
      </c>
      <c r="C13" s="428"/>
      <c r="D13" s="428"/>
      <c r="E13" s="428"/>
      <c r="F13" s="428"/>
      <c r="G13" s="428"/>
      <c r="H13" s="429"/>
    </row>
    <row r="14" spans="2:8" s="50" customFormat="1" ht="45" customHeight="1">
      <c r="B14" s="431" t="s">
        <v>145</v>
      </c>
      <c r="C14" s="432"/>
      <c r="D14" s="432"/>
      <c r="E14" s="432"/>
      <c r="F14" s="432"/>
      <c r="G14" s="432"/>
      <c r="H14" s="433"/>
    </row>
    <row r="15" spans="2:8" s="50" customFormat="1" ht="112.5" customHeight="1">
      <c r="B15" s="434" t="s">
        <v>146</v>
      </c>
      <c r="C15" s="432"/>
      <c r="D15" s="432"/>
      <c r="E15" s="432"/>
      <c r="F15" s="432"/>
      <c r="G15" s="432"/>
      <c r="H15" s="433"/>
    </row>
    <row r="16" spans="2:8">
      <c r="B16" s="107"/>
      <c r="C16" s="108"/>
      <c r="D16" s="116" t="s">
        <v>147</v>
      </c>
      <c r="E16" s="116" t="s">
        <v>78</v>
      </c>
      <c r="F16" s="116" t="s">
        <v>148</v>
      </c>
      <c r="G16" s="316"/>
      <c r="H16" s="109"/>
    </row>
    <row r="17" spans="2:8" ht="15">
      <c r="B17" s="107"/>
      <c r="C17" s="110" t="s">
        <v>73</v>
      </c>
      <c r="D17" s="325">
        <v>0.31900000000000001</v>
      </c>
      <c r="E17" s="117">
        <v>0.32</v>
      </c>
      <c r="F17" s="117">
        <v>0.32600000000000001</v>
      </c>
      <c r="G17" s="108"/>
      <c r="H17" s="98"/>
    </row>
    <row r="18" spans="2:8" ht="15">
      <c r="B18" s="107"/>
      <c r="C18" s="110" t="s">
        <v>74</v>
      </c>
      <c r="D18" s="325">
        <v>0.17599999999999999</v>
      </c>
      <c r="E18" s="117">
        <v>0.17100000000000001</v>
      </c>
      <c r="F18" s="117">
        <v>0.18099999999999999</v>
      </c>
      <c r="G18" s="108"/>
      <c r="H18" s="98"/>
    </row>
    <row r="19" spans="2:8" ht="15">
      <c r="B19" s="107"/>
      <c r="C19" s="110" t="s">
        <v>75</v>
      </c>
      <c r="D19" s="325">
        <v>0.02</v>
      </c>
      <c r="E19" s="117">
        <v>0.02</v>
      </c>
      <c r="F19" s="117">
        <v>2.4E-2</v>
      </c>
      <c r="G19" s="108"/>
      <c r="H19" s="98"/>
    </row>
    <row r="20" spans="2:8" ht="15">
      <c r="B20" s="206"/>
      <c r="C20" s="110" t="s">
        <v>76</v>
      </c>
      <c r="D20" s="325">
        <v>0.13</v>
      </c>
      <c r="E20" s="317">
        <v>0.13200000000000001</v>
      </c>
      <c r="F20" s="317">
        <v>0.17799999999999999</v>
      </c>
      <c r="G20" s="207"/>
      <c r="H20" s="318"/>
    </row>
    <row r="21" spans="2:8" s="50" customFormat="1" ht="262.5" customHeight="1">
      <c r="B21" s="431" t="s">
        <v>149</v>
      </c>
      <c r="C21" s="432"/>
      <c r="D21" s="432"/>
      <c r="E21" s="432"/>
      <c r="F21" s="432"/>
      <c r="G21" s="432"/>
      <c r="H21" s="433"/>
    </row>
    <row r="22" spans="2:8">
      <c r="B22" s="104"/>
      <c r="C22" s="105"/>
      <c r="D22" s="118" t="str">
        <f>D16</f>
        <v>Fiscal Year 2023</v>
      </c>
      <c r="E22" s="118" t="str">
        <f>E16</f>
        <v>Fiscal Year 2024</v>
      </c>
      <c r="F22" s="118" t="str">
        <f>F16</f>
        <v>Fiscal Year 2025</v>
      </c>
      <c r="G22" s="105"/>
      <c r="H22" s="106"/>
    </row>
    <row r="23" spans="2:8" ht="15">
      <c r="B23" s="206"/>
      <c r="C23" s="105" t="s">
        <v>150</v>
      </c>
      <c r="D23" s="319">
        <v>6298</v>
      </c>
      <c r="E23" s="319">
        <v>6298</v>
      </c>
      <c r="F23" s="319">
        <v>6423</v>
      </c>
      <c r="G23" s="207"/>
      <c r="H23" s="318"/>
    </row>
    <row r="24" spans="2:8" ht="15" thickBot="1">
      <c r="B24" s="208"/>
      <c r="C24" s="209"/>
      <c r="D24" s="209"/>
      <c r="E24" s="209"/>
      <c r="F24" s="209"/>
      <c r="G24" s="209"/>
      <c r="H24" s="320"/>
    </row>
    <row r="25" spans="2:8" ht="15" thickBot="1">
      <c r="B25" s="435"/>
      <c r="C25" s="436"/>
      <c r="D25" s="436"/>
      <c r="E25" s="436"/>
      <c r="F25" s="436"/>
      <c r="G25" s="436"/>
      <c r="H25" s="437"/>
    </row>
    <row r="26" spans="2:8" ht="18.600000000000001">
      <c r="B26" s="424" t="s">
        <v>151</v>
      </c>
      <c r="C26" s="425"/>
      <c r="D26" s="425"/>
      <c r="E26" s="425"/>
      <c r="F26" s="425"/>
      <c r="G26" s="425"/>
      <c r="H26" s="426"/>
    </row>
    <row r="27" spans="2:8" ht="50.1" customHeight="1">
      <c r="B27" s="427" t="s">
        <v>152</v>
      </c>
      <c r="C27" s="428"/>
      <c r="D27" s="428"/>
      <c r="E27" s="428"/>
      <c r="F27" s="428"/>
      <c r="G27" s="428"/>
      <c r="H27" s="429"/>
    </row>
    <row r="28" spans="2:8" ht="75" customHeight="1">
      <c r="B28" s="438" t="s">
        <v>153</v>
      </c>
      <c r="C28" s="439"/>
      <c r="D28" s="439"/>
      <c r="E28" s="439"/>
      <c r="F28" s="439"/>
      <c r="G28" s="439"/>
      <c r="H28" s="440"/>
    </row>
    <row r="29" spans="2:8" ht="60" customHeight="1" thickBot="1">
      <c r="B29" s="382" t="s">
        <v>154</v>
      </c>
      <c r="C29" s="383"/>
      <c r="D29" s="383"/>
      <c r="E29" s="383"/>
      <c r="F29" s="383"/>
      <c r="G29" s="383"/>
      <c r="H29" s="384"/>
    </row>
  </sheetData>
  <sheetProtection algorithmName="SHA-512" hashValue="KADwzp9lT1pVGJzS7oh8VKWoCjPVqSPfW/jUdEooTaK/9L2JfiRWY9XhF3bzogxkJeG3oxVaQLpzMaicFFySgQ==" saltValue="KPppFdggJRsc3QMnMR/epQ==" spinCount="100000" sheet="1" objects="1" scenarios="1"/>
  <mergeCells count="15">
    <mergeCell ref="B2:E6"/>
    <mergeCell ref="B8:H8"/>
    <mergeCell ref="B29:H29"/>
    <mergeCell ref="B10:H10"/>
    <mergeCell ref="B11:H11"/>
    <mergeCell ref="B12:H12"/>
    <mergeCell ref="B13:H13"/>
    <mergeCell ref="B14:H14"/>
    <mergeCell ref="B15:H15"/>
    <mergeCell ref="B9:H9"/>
    <mergeCell ref="B25:H25"/>
    <mergeCell ref="B21:H21"/>
    <mergeCell ref="B26:H26"/>
    <mergeCell ref="B28:H28"/>
    <mergeCell ref="B27:H27"/>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DAF19-CB7E-4D26-B3E9-2B72120621F6}"/>
</file>

<file path=customXml/itemProps2.xml><?xml version="1.0" encoding="utf-8"?>
<ds:datastoreItem xmlns:ds="http://schemas.openxmlformats.org/officeDocument/2006/customXml" ds:itemID="{025C29B7-08D3-4C86-AB79-EB764BA07875}"/>
</file>

<file path=customXml/itemProps3.xml><?xml version="1.0" encoding="utf-8"?>
<ds:datastoreItem xmlns:ds="http://schemas.openxmlformats.org/officeDocument/2006/customXml" ds:itemID="{C1508AE1-EEB8-49D6-8159-25693699AA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2025-01-02T18:34:47Z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