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31"/>
  <workbookPr/>
  <mc:AlternateContent xmlns:mc="http://schemas.openxmlformats.org/markup-compatibility/2006">
    <mc:Choice Requires="x15">
      <x15ac:absPath xmlns:x15ac="http://schemas.microsoft.com/office/spreadsheetml/2010/11/ac" url="C:\Users\sumurphy\Desktop\"/>
    </mc:Choice>
  </mc:AlternateContent>
  <xr:revisionPtr revIDLastSave="0" documentId="8_{D880301E-8C98-4148-A540-589A7667EAF6}" xr6:coauthVersionLast="47" xr6:coauthVersionMax="47" xr10:uidLastSave="{00000000-0000-0000-0000-000000000000}"/>
  <bookViews>
    <workbookView xWindow="32655" yWindow="240" windowWidth="21240" windowHeight="14790" firstSheet="3" activeTab="3" xr2:uid="{00000000-000D-0000-FFFF-FFFF00000000}"/>
  </bookViews>
  <sheets>
    <sheet name="Instructions &amp; Guidelines" sheetId="2" r:id="rId1"/>
    <sheet name="Annual Grant Personnel Summary" sheetId="4" r:id="rId2"/>
    <sheet name="Annual Grant Operating Budget" sheetId="1" r:id="rId3"/>
    <sheet name="Project Information Summary" sheetId="3" r:id="rId4"/>
    <sheet name="Additional Info &amp; Definition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C39" i="3" l="1"/>
  <c r="D81" i="1"/>
  <c r="F81" i="1"/>
  <c r="E81" i="1"/>
  <c r="F76" i="1"/>
  <c r="E76" i="1"/>
  <c r="D76" i="1"/>
  <c r="U55" i="4"/>
  <c r="M55" i="4"/>
  <c r="E55" i="4"/>
  <c r="Y55" i="4" l="1"/>
  <c r="I56" i="4"/>
  <c r="I57" i="4"/>
  <c r="I58" i="4"/>
  <c r="I55" i="4"/>
  <c r="Y58" i="4" l="1"/>
  <c r="X58" i="4"/>
  <c r="U58" i="4"/>
  <c r="Z58" i="4" s="1"/>
  <c r="AA58" i="4" s="1"/>
  <c r="Y57" i="4"/>
  <c r="X57" i="4"/>
  <c r="U57" i="4"/>
  <c r="Z57" i="4" s="1"/>
  <c r="AA57" i="4" s="1"/>
  <c r="Y56" i="4"/>
  <c r="X56" i="4"/>
  <c r="U56" i="4"/>
  <c r="X55" i="4"/>
  <c r="Z55" i="4" s="1"/>
  <c r="AA55" i="4" s="1"/>
  <c r="Q58" i="4"/>
  <c r="P58" i="4"/>
  <c r="R58" i="4" s="1"/>
  <c r="S58" i="4" s="1"/>
  <c r="M58" i="4"/>
  <c r="Q57" i="4"/>
  <c r="P57" i="4"/>
  <c r="M57" i="4"/>
  <c r="R57" i="4" s="1"/>
  <c r="S57" i="4" s="1"/>
  <c r="Q56" i="4"/>
  <c r="P56" i="4"/>
  <c r="M56" i="4"/>
  <c r="R56" i="4" s="1"/>
  <c r="S56" i="4" s="1"/>
  <c r="Q55" i="4"/>
  <c r="P55" i="4"/>
  <c r="R55" i="4" s="1"/>
  <c r="E56" i="4"/>
  <c r="H56" i="4"/>
  <c r="E57" i="4"/>
  <c r="H57" i="4"/>
  <c r="E58" i="4"/>
  <c r="H58" i="4"/>
  <c r="H55" i="4"/>
  <c r="J55" i="4" s="1"/>
  <c r="Z56" i="4" l="1"/>
  <c r="AA56" i="4" s="1"/>
  <c r="S55" i="4"/>
  <c r="J57" i="4"/>
  <c r="K57" i="4" s="1"/>
  <c r="J56" i="4"/>
  <c r="K56" i="4" s="1"/>
  <c r="J58" i="4"/>
  <c r="K58" i="4" s="1"/>
  <c r="K55" i="4"/>
  <c r="D22" i="5" l="1"/>
  <c r="E22" i="5"/>
  <c r="F22" i="5"/>
  <c r="F72" i="1"/>
  <c r="E72" i="1"/>
  <c r="D72" i="1"/>
  <c r="B2" i="1"/>
  <c r="F12" i="1"/>
  <c r="E12" i="1"/>
  <c r="D12" i="1"/>
  <c r="F90" i="1"/>
  <c r="E90" i="1"/>
  <c r="D90" i="1"/>
  <c r="L53" i="4"/>
  <c r="B2" i="3"/>
  <c r="D39" i="3"/>
  <c r="E39" i="3"/>
  <c r="E33" i="3" l="1"/>
  <c r="D33" i="3"/>
  <c r="C33" i="3"/>
  <c r="E21" i="3"/>
  <c r="D21" i="3"/>
  <c r="C21" i="3"/>
  <c r="B2" i="4"/>
  <c r="E28" i="3"/>
  <c r="D28" i="3"/>
  <c r="C28" i="3"/>
  <c r="D50" i="1"/>
  <c r="C26" i="3" s="1"/>
  <c r="D60" i="1"/>
  <c r="C27" i="3" s="1"/>
  <c r="E60" i="1"/>
  <c r="D27" i="3" s="1"/>
  <c r="F60" i="1"/>
  <c r="E27" i="3" s="1"/>
  <c r="E50" i="1"/>
  <c r="D26" i="3" s="1"/>
  <c r="F50" i="1"/>
  <c r="E26" i="3" s="1"/>
  <c r="X60" i="4"/>
  <c r="P60" i="4"/>
  <c r="F87" i="1"/>
  <c r="F64" i="1"/>
  <c r="F54" i="1"/>
  <c r="F28" i="1"/>
  <c r="F20" i="1"/>
  <c r="E87" i="1"/>
  <c r="E64" i="1"/>
  <c r="E54" i="1"/>
  <c r="E20" i="1"/>
  <c r="D87" i="1"/>
  <c r="D64" i="1"/>
  <c r="D54" i="1"/>
  <c r="D28" i="1"/>
  <c r="D20" i="1"/>
  <c r="F34" i="1"/>
  <c r="E34" i="1"/>
  <c r="D34" i="1"/>
  <c r="S46" i="4"/>
  <c r="T46" i="4" s="1"/>
  <c r="S45" i="4"/>
  <c r="T45" i="4" s="1"/>
  <c r="S44" i="4"/>
  <c r="T44" i="4" s="1"/>
  <c r="S43" i="4"/>
  <c r="T43" i="4" s="1"/>
  <c r="S42" i="4"/>
  <c r="T42" i="4" s="1"/>
  <c r="S41" i="4"/>
  <c r="T41" i="4" s="1"/>
  <c r="S40" i="4"/>
  <c r="T40" i="4" s="1"/>
  <c r="S39" i="4"/>
  <c r="T39" i="4" s="1"/>
  <c r="S38" i="4"/>
  <c r="T38" i="4" s="1"/>
  <c r="S37" i="4"/>
  <c r="T37" i="4" s="1"/>
  <c r="N46" i="4"/>
  <c r="O46" i="4" s="1"/>
  <c r="N45" i="4"/>
  <c r="O45" i="4" s="1"/>
  <c r="N44" i="4"/>
  <c r="O44" i="4" s="1"/>
  <c r="N43" i="4"/>
  <c r="O43" i="4" s="1"/>
  <c r="N42" i="4"/>
  <c r="O42" i="4" s="1"/>
  <c r="N41" i="4"/>
  <c r="O41" i="4" s="1"/>
  <c r="N40" i="4"/>
  <c r="O40" i="4" s="1"/>
  <c r="N39" i="4"/>
  <c r="O39" i="4" s="1"/>
  <c r="N38" i="4"/>
  <c r="O38" i="4" s="1"/>
  <c r="N37" i="4"/>
  <c r="O37" i="4" s="1"/>
  <c r="R18" i="4"/>
  <c r="L18" i="4"/>
  <c r="G18" i="4"/>
  <c r="J11" i="4"/>
  <c r="P11" i="4"/>
  <c r="J23" i="4"/>
  <c r="S16" i="4"/>
  <c r="T16" i="4" s="1"/>
  <c r="S15" i="4"/>
  <c r="T15" i="4" s="1"/>
  <c r="S14" i="4"/>
  <c r="T14" i="4" s="1"/>
  <c r="S13" i="4"/>
  <c r="T13" i="4" s="1"/>
  <c r="N16" i="4"/>
  <c r="O16" i="4" s="1"/>
  <c r="N15" i="4"/>
  <c r="O15" i="4" s="1"/>
  <c r="N14" i="4"/>
  <c r="O14" i="4" s="1"/>
  <c r="N13" i="4"/>
  <c r="O13" i="4" s="1"/>
  <c r="H13" i="4"/>
  <c r="I13" i="4" s="1"/>
  <c r="T53" i="4"/>
  <c r="P35" i="4"/>
  <c r="P23" i="4"/>
  <c r="J35" i="4"/>
  <c r="D53" i="4"/>
  <c r="D35" i="4"/>
  <c r="D23" i="4"/>
  <c r="D11" i="4"/>
  <c r="H16" i="4"/>
  <c r="I16" i="4" s="1"/>
  <c r="H15" i="4"/>
  <c r="I15" i="4" s="1"/>
  <c r="H14" i="4"/>
  <c r="I14" i="4" s="1"/>
  <c r="H60" i="4"/>
  <c r="R48" i="4"/>
  <c r="L48" i="4"/>
  <c r="G48" i="4"/>
  <c r="H38" i="4"/>
  <c r="I38" i="4" s="1"/>
  <c r="H39" i="4"/>
  <c r="I39" i="4" s="1"/>
  <c r="H40" i="4"/>
  <c r="I40" i="4" s="1"/>
  <c r="H41" i="4"/>
  <c r="I41" i="4" s="1"/>
  <c r="H42" i="4"/>
  <c r="I42" i="4" s="1"/>
  <c r="H43" i="4"/>
  <c r="I43" i="4" s="1"/>
  <c r="H46" i="4"/>
  <c r="I46" i="4" s="1"/>
  <c r="H45" i="4"/>
  <c r="I45" i="4" s="1"/>
  <c r="H44" i="4"/>
  <c r="I44" i="4" s="1"/>
  <c r="H37" i="4"/>
  <c r="I37" i="4" s="1"/>
  <c r="R30" i="4"/>
  <c r="L30" i="4"/>
  <c r="G30" i="4"/>
  <c r="S28" i="4"/>
  <c r="T28" i="4" s="1"/>
  <c r="S27" i="4"/>
  <c r="T27" i="4" s="1"/>
  <c r="S26" i="4"/>
  <c r="T26" i="4" s="1"/>
  <c r="S25" i="4"/>
  <c r="T25" i="4" s="1"/>
  <c r="N28" i="4"/>
  <c r="O28" i="4" s="1"/>
  <c r="N27" i="4"/>
  <c r="O27" i="4" s="1"/>
  <c r="N26" i="4"/>
  <c r="O26" i="4" s="1"/>
  <c r="N25" i="4"/>
  <c r="O25" i="4" s="1"/>
  <c r="H26" i="4"/>
  <c r="I26" i="4" s="1"/>
  <c r="H27" i="4"/>
  <c r="I27" i="4" s="1"/>
  <c r="H28" i="4"/>
  <c r="I28" i="4" s="1"/>
  <c r="H25" i="4"/>
  <c r="I25" i="4" s="1"/>
  <c r="N18" i="4" l="1"/>
  <c r="E13" i="1" s="1"/>
  <c r="H18" i="4"/>
  <c r="D13" i="1" s="1"/>
  <c r="I18" i="4"/>
  <c r="D21" i="1" s="1"/>
  <c r="I60" i="4"/>
  <c r="D29" i="1" s="1"/>
  <c r="D30" i="1" s="1"/>
  <c r="O18" i="4"/>
  <c r="E21" i="1" s="1"/>
  <c r="T18" i="4"/>
  <c r="F21" i="1" s="1"/>
  <c r="S18" i="4"/>
  <c r="F13" i="1" s="1"/>
  <c r="S60" i="4"/>
  <c r="E24" i="1" s="1"/>
  <c r="AA60" i="4"/>
  <c r="F24" i="1" s="1"/>
  <c r="Q60" i="4"/>
  <c r="E29" i="1" s="1"/>
  <c r="E30" i="1" s="1"/>
  <c r="Y60" i="4"/>
  <c r="F29" i="1" s="1"/>
  <c r="F30" i="1" s="1"/>
  <c r="R60" i="4"/>
  <c r="E16" i="1" s="1"/>
  <c r="Z60" i="4"/>
  <c r="F16" i="1" s="1"/>
  <c r="N48" i="4"/>
  <c r="E15" i="1" s="1"/>
  <c r="H48" i="4"/>
  <c r="D15" i="1" s="1"/>
  <c r="S48" i="4"/>
  <c r="F15" i="1" s="1"/>
  <c r="S30" i="4"/>
  <c r="F14" i="1" s="1"/>
  <c r="H30" i="4"/>
  <c r="D14" i="1" s="1"/>
  <c r="I30" i="4"/>
  <c r="O30" i="4"/>
  <c r="T30" i="4"/>
  <c r="N30" i="4"/>
  <c r="E14" i="1" s="1"/>
  <c r="C22" i="3" l="1"/>
  <c r="E25" i="3"/>
  <c r="E22" i="3"/>
  <c r="D25" i="3"/>
  <c r="D22" i="3"/>
  <c r="E17" i="1"/>
  <c r="F17" i="1"/>
  <c r="K60" i="4"/>
  <c r="D24" i="1" s="1"/>
  <c r="J60" i="4"/>
  <c r="D16" i="1" s="1"/>
  <c r="T48" i="4"/>
  <c r="F23" i="1" s="1"/>
  <c r="E24" i="3" s="1"/>
  <c r="I48" i="4"/>
  <c r="D23" i="1" s="1"/>
  <c r="C24" i="3" s="1"/>
  <c r="O48" i="4"/>
  <c r="E23" i="1" s="1"/>
  <c r="D24" i="3" s="1"/>
  <c r="F22" i="1"/>
  <c r="D22" i="1"/>
  <c r="E22" i="1"/>
  <c r="E23" i="3" l="1"/>
  <c r="D23" i="3"/>
  <c r="C23" i="3"/>
  <c r="D17" i="1"/>
  <c r="C25" i="3"/>
  <c r="E25" i="1"/>
  <c r="F25" i="1"/>
  <c r="D25" i="1"/>
  <c r="D77" i="1" l="1"/>
  <c r="D82" i="1" s="1"/>
  <c r="E77" i="1"/>
  <c r="E82" i="1" s="1"/>
  <c r="F77" i="1"/>
  <c r="F82" i="1" s="1"/>
  <c r="F88" i="1" l="1"/>
  <c r="F91" i="1" s="1"/>
  <c r="E30" i="3" s="1"/>
  <c r="E29" i="3"/>
  <c r="E88" i="1"/>
  <c r="E91" i="1" s="1"/>
  <c r="D29" i="3"/>
  <c r="D88" i="1"/>
  <c r="D91" i="1" s="1"/>
  <c r="C30" i="3" s="1"/>
  <c r="C29" i="3"/>
  <c r="C41" i="3" l="1"/>
  <c r="C43" i="3" s="1"/>
  <c r="E41" i="3"/>
  <c r="E43" i="3" s="1"/>
  <c r="H91" i="1" l="1"/>
  <c r="I91" i="1" s="1"/>
  <c r="D30" i="3"/>
  <c r="D41" i="3" l="1"/>
  <c r="D43" i="3" s="1"/>
  <c r="F30" i="3"/>
  <c r="G30" i="3" s="1"/>
</calcChain>
</file>

<file path=xl/sharedStrings.xml><?xml version="1.0" encoding="utf-8"?>
<sst xmlns="http://schemas.openxmlformats.org/spreadsheetml/2006/main" count="288" uniqueCount="153">
  <si>
    <t>To download this template, click File &gt; Save As &gt; Download a Copy. 
If you upload this template to Google Sheets to work on it collaboratively, you will need to pull that information into a fresh copy of this template that has not been uploaded to Google Sheets as uploading this template to Google Sheet breaks it.</t>
  </si>
  <si>
    <t>Campus Sustainability Fund - Annual Grant Funding Request - Instructions &amp; Guidelines</t>
  </si>
  <si>
    <r>
      <rPr>
        <b/>
        <u/>
        <sz val="11"/>
        <color theme="1"/>
        <rFont val="Calibri"/>
        <family val="2"/>
        <scheme val="major"/>
      </rPr>
      <t>Instructions:</t>
    </r>
    <r>
      <rPr>
        <sz val="11"/>
        <color theme="1"/>
        <rFont val="Calibri"/>
        <family val="2"/>
        <scheme val="major"/>
      </rPr>
      <t xml:space="preserve"> This budget template should be filled out as part of any </t>
    </r>
    <r>
      <rPr>
        <b/>
        <sz val="11"/>
        <color theme="1"/>
        <rFont val="Calibri"/>
        <family val="2"/>
        <scheme val="major"/>
      </rPr>
      <t xml:space="preserve">Annual Grant </t>
    </r>
    <r>
      <rPr>
        <sz val="11"/>
        <color theme="1"/>
        <rFont val="Calibri"/>
        <family val="2"/>
        <scheme val="major"/>
      </rPr>
      <t xml:space="preserve">application for funding from the University of Arizona Campus Sustainability Fund, part of the University of Arizona Office of Sustainability. Please ensure you are completing the version of this template for the correct funding cycle. This template should be submitted with applications as part of the </t>
    </r>
    <r>
      <rPr>
        <b/>
        <sz val="11"/>
        <color theme="1"/>
        <rFont val="Calibri"/>
        <family val="2"/>
        <scheme val="major"/>
      </rPr>
      <t>Spring 2023 Annual Grant</t>
    </r>
    <r>
      <rPr>
        <sz val="11"/>
        <color theme="1"/>
        <rFont val="Calibri"/>
        <family val="2"/>
        <scheme val="major"/>
      </rPr>
      <t xml:space="preserve"> funding cycle. 
This budget template is broken into three parts, each requiring applicants to input information before this budget template may be submitted as part of their application. Please read the instructions and guidelines on each individual sheet carefully. </t>
    </r>
    <r>
      <rPr>
        <b/>
        <sz val="11"/>
        <color theme="1"/>
        <rFont val="Calibri"/>
        <family val="2"/>
        <scheme val="major"/>
      </rPr>
      <t xml:space="preserve">Additional information and definitions for each sheet can be found in the Additional Info &amp; Definitions sheet.
Applicants should populate only the sky blue cells on each sheet, where applicable, and mind the pop-up notes throughout the sheet, providing any notes they feel will help bolster their overall proposal and/or that tie back to their written application. </t>
    </r>
    <r>
      <rPr>
        <sz val="11"/>
        <color theme="1"/>
        <rFont val="Calibri"/>
        <family val="2"/>
        <scheme val="major"/>
      </rPr>
      <t xml:space="preserve">Note that applicants will </t>
    </r>
    <r>
      <rPr>
        <b/>
        <u/>
        <sz val="11"/>
        <color theme="1"/>
        <rFont val="Calibri"/>
        <family val="2"/>
        <scheme val="major"/>
      </rPr>
      <t>not</t>
    </r>
    <r>
      <rPr>
        <sz val="11"/>
        <color theme="1"/>
        <rFont val="Calibri"/>
        <family val="2"/>
        <scheme val="major"/>
      </rPr>
      <t xml:space="preserve"> be able to edit any cells beyond those that are sky blue. 
Improperly completing this template may result in your application being deemed "incomplete" and ineligible for review. 
</t>
    </r>
    <r>
      <rPr>
        <b/>
        <sz val="11"/>
        <color theme="1"/>
        <rFont val="Calibri"/>
        <family val="2"/>
        <scheme val="major"/>
      </rPr>
      <t xml:space="preserve">Please save and submit this file with the following naming format: </t>
    </r>
    <r>
      <rPr>
        <b/>
        <sz val="11"/>
        <color rgb="FFFF0000"/>
        <rFont val="Calibri"/>
        <family val="2"/>
        <scheme val="major"/>
      </rPr>
      <t>Project Name_2022-2023 Annual Grant Application</t>
    </r>
    <r>
      <rPr>
        <b/>
        <sz val="11"/>
        <color theme="1"/>
        <rFont val="Calibri"/>
        <family val="2"/>
        <scheme val="major"/>
      </rPr>
      <t xml:space="preserve">. 
</t>
    </r>
    <r>
      <rPr>
        <sz val="11"/>
        <color theme="1"/>
        <rFont val="Calibri"/>
        <family val="2"/>
        <scheme val="major"/>
      </rPr>
      <t xml:space="preserve">
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r>
      <rPr>
        <sz val="11"/>
        <color theme="1"/>
        <rFont val="Calibri"/>
        <family val="2"/>
        <scheme val="major"/>
      </rPr>
      <t xml:space="preserve">. </t>
    </r>
  </si>
  <si>
    <r>
      <rPr>
        <b/>
        <u/>
        <sz val="11"/>
        <color theme="1"/>
        <rFont val="Calibri"/>
        <family val="2"/>
        <scheme val="minor"/>
      </rPr>
      <t>Instructions</t>
    </r>
    <r>
      <rPr>
        <sz val="11"/>
        <color theme="1"/>
        <rFont val="Calibri"/>
        <family val="2"/>
        <scheme val="minor"/>
      </rPr>
      <t xml:space="preserve">: This sheet serves to summarize all personnel expenditures associated with your project. All information on this sheet is automatically pulled to the Project Information Summary and Annual Grant Operating Budget sheets. </t>
    </r>
    <r>
      <rPr>
        <b/>
        <sz val="11"/>
        <color theme="1"/>
        <rFont val="Calibri"/>
        <family val="2"/>
        <scheme val="minor"/>
      </rPr>
      <t>Additional information and definitions, including minimum wage increases, the difference between Full Benefit Employees and Ancillary Employees, graduate assistantships, and more can be found in the Additional Info &amp; Definitions sheet.</t>
    </r>
  </si>
  <si>
    <t xml:space="preserve">If you have no personnel to include as part of your project, please continue to the Annual Grant Operating Budget sheet. </t>
  </si>
  <si>
    <t>Employee Working Titles are strongly recommended and help the CSF Committee better understand what funding for requested employees would be supporting. Please do not include the names of specific employees, existing or anticipated, just titles. Please provide any notes you feel will help bolster your overall proposal and/or that tie back to your written application.</t>
  </si>
  <si>
    <r>
      <t xml:space="preserve">If you believe there is a formula error that needs to be corrected, need assistance completing this template, or have any other issues, please reach out to the CSF Coordinator, Emily Haworth, at </t>
    </r>
    <r>
      <rPr>
        <b/>
        <sz val="11"/>
        <color theme="1"/>
        <rFont val="Calibri"/>
        <family val="2"/>
        <scheme val="minor"/>
      </rPr>
      <t>emilyhaworth@arizona.edu</t>
    </r>
    <r>
      <rPr>
        <sz val="11"/>
        <color theme="1"/>
        <rFont val="Calibri"/>
        <family val="2"/>
        <scheme val="minor"/>
      </rPr>
      <t>.</t>
    </r>
  </si>
  <si>
    <t>Full Benefit Employees (Staff &amp; Faculty)</t>
  </si>
  <si>
    <t>Employee Number</t>
  </si>
  <si>
    <t>Employee Working Title</t>
  </si>
  <si>
    <t>Funding Request Amount(s)</t>
  </si>
  <si>
    <t>Notes</t>
  </si>
  <si>
    <t>Hourly Rate</t>
  </si>
  <si>
    <t>Hours Per Week</t>
  </si>
  <si>
    <t>Number of Weeks</t>
  </si>
  <si>
    <t>Total Wages</t>
  </si>
  <si>
    <t>Total ERE</t>
  </si>
  <si>
    <t>Employee #1</t>
  </si>
  <si>
    <t>Senior Program Coordinator</t>
  </si>
  <si>
    <t>Employee #2</t>
  </si>
  <si>
    <t>Employee #3</t>
  </si>
  <si>
    <t>Employee #4</t>
  </si>
  <si>
    <t xml:space="preserve">Total Personnel/ERE     </t>
  </si>
  <si>
    <t>Ancillary Employees</t>
  </si>
  <si>
    <t>Student Employees</t>
  </si>
  <si>
    <t>Student Employee #1</t>
  </si>
  <si>
    <t>Student Employee #2</t>
  </si>
  <si>
    <t>Student Employee #3</t>
  </si>
  <si>
    <t>Student Employee #4</t>
  </si>
  <si>
    <t>Student Employee #5</t>
  </si>
  <si>
    <t>Student Employee #6</t>
  </si>
  <si>
    <t>Student Employee #7</t>
  </si>
  <si>
    <t>Student Employee #8</t>
  </si>
  <si>
    <t>Student Employee #9</t>
  </si>
  <si>
    <t>Student Employee #10</t>
  </si>
  <si>
    <t>Graduate Assistants</t>
  </si>
  <si>
    <t>Graduate Assistant Number</t>
  </si>
  <si>
    <t>Graduate Assistant Working Title</t>
  </si>
  <si>
    <t>Stipend Rate</t>
  </si>
  <si>
    <t>Hourly Stipend Rate</t>
  </si>
  <si>
    <t>Appointment Period</t>
  </si>
  <si>
    <t>Appointment Weeks</t>
  </si>
  <si>
    <t>Tuition Remission</t>
  </si>
  <si>
    <t>Total Stipend</t>
  </si>
  <si>
    <t>Graduate Assistant #1</t>
  </si>
  <si>
    <t>Full Fiscal Year</t>
  </si>
  <si>
    <t>Graduate Assistant #2</t>
  </si>
  <si>
    <t>Fall Only Fiscal</t>
  </si>
  <si>
    <t>Graduate Assistant #3</t>
  </si>
  <si>
    <t>Spring Only Fiscal</t>
  </si>
  <si>
    <t>Graduate Assistant #4</t>
  </si>
  <si>
    <t>Full Academic Year</t>
  </si>
  <si>
    <t>Fall Only Semester</t>
  </si>
  <si>
    <t xml:space="preserve">Total Personnel/ERE/Tuition Remission     </t>
  </si>
  <si>
    <t>Spring Only Semester</t>
  </si>
  <si>
    <r>
      <rPr>
        <b/>
        <u/>
        <sz val="11"/>
        <color theme="1"/>
        <rFont val="Calibri"/>
        <family val="2"/>
        <scheme val="minor"/>
      </rPr>
      <t>Instructions</t>
    </r>
    <r>
      <rPr>
        <sz val="11"/>
        <color theme="1"/>
        <rFont val="Calibri"/>
        <family val="2"/>
        <scheme val="minor"/>
      </rPr>
      <t xml:space="preserve">: This sheet serves as a deeper summary of your proposed project's operating budget. </t>
    </r>
    <r>
      <rPr>
        <b/>
        <sz val="11"/>
        <color theme="1"/>
        <rFont val="Calibri"/>
        <family val="2"/>
        <scheme val="minor"/>
      </rPr>
      <t>Additional information and definitions, including what administrative service charge, fiscal years, and capital equipment each are and more can be found in the Additional Info &amp; Definitions sheet.</t>
    </r>
  </si>
  <si>
    <r>
      <t xml:space="preserve">Supplies &amp; Related Operations Expenses may include event space rental, food, office supplies, speaker fees, etc. Please provide more detail than just "supplies" or "food" by including more information such as "Approximately X posters for advertising, including design and printing costs," "food for 50 people," or "room rental, anticipated in the Student Union," etc. We strongly encourage, but do not currently require, all projects that purchase food as part of their project to choose </t>
    </r>
    <r>
      <rPr>
        <b/>
        <sz val="11"/>
        <color theme="1"/>
        <rFont val="Calibri"/>
        <family val="2"/>
        <scheme val="minor"/>
      </rPr>
      <t>plant based options whenever possible</t>
    </r>
    <r>
      <rPr>
        <sz val="11"/>
        <color theme="1"/>
        <rFont val="Calibri"/>
        <family val="2"/>
        <scheme val="minor"/>
      </rPr>
      <t xml:space="preserve"> to limit the greenhouse gas footprint of the project. Please keep this in mind when constructing your budget. </t>
    </r>
  </si>
  <si>
    <t>You only need to include Fiscal Year 2025 and 2026 if you are applying for multi-year funding. As a reminder, all funding for Annual Grants is attached to the University of Arizona's fiscal year schedule with approved funding dispersed in June of the prior fiscal year and must be spent by June 30 of the approved fiscal year. Spending not used within the approved fiscal year must be returned to the Campus Sustainability Fund and spending outside of the approved time period will require repayment to the CSF. Approved multi-year funding will not roll over from one year to the next without approval from the CSF Committee.</t>
  </si>
  <si>
    <t>Note that both administrative service charge and the total Annual Grant funding request are rounded up to the nearest $10 and $100, respectively, to keep figures cleaner.</t>
  </si>
  <si>
    <r>
      <t xml:space="preserve">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</si>
  <si>
    <t>Personnel, Employee Related Expenses, &amp; Tuition Remission</t>
  </si>
  <si>
    <t>Category</t>
  </si>
  <si>
    <t>Expense Summary</t>
  </si>
  <si>
    <t>Notes and/or Justification of Expense</t>
  </si>
  <si>
    <t>Personnel Wages</t>
  </si>
  <si>
    <t>Full Benefit Employees (Staff &amp; Faculty) Wages</t>
  </si>
  <si>
    <t>This estimate is based on updated guidance our Business Manager received from central administration regarding salary rate increases in FY24 and FY25.</t>
  </si>
  <si>
    <t>Ancillary Employees Wages</t>
  </si>
  <si>
    <t>Student Employees Wages</t>
  </si>
  <si>
    <t>Graduate Assistants Stipends</t>
  </si>
  <si>
    <t xml:space="preserve">Total Personnel Wages     </t>
  </si>
  <si>
    <t>Employee Related Expenses (ERE)</t>
  </si>
  <si>
    <t xml:space="preserve">Full Benefit Employees ERE </t>
  </si>
  <si>
    <t xml:space="preserve">Ancillary Employees ERE </t>
  </si>
  <si>
    <t xml:space="preserve">Student Employees ERE </t>
  </si>
  <si>
    <t xml:space="preserve">Graduate Assistants ERE </t>
  </si>
  <si>
    <t xml:space="preserve">Total Employee Related Expenses     </t>
  </si>
  <si>
    <t>Fiscal Year 2024</t>
  </si>
  <si>
    <t xml:space="preserve">Graduate Assistant Tuition Remission </t>
  </si>
  <si>
    <t>Total Tuition Remission</t>
  </si>
  <si>
    <t>Supplies &amp; Related Operations</t>
  </si>
  <si>
    <t>Category (Object Codes 3000-5935)</t>
  </si>
  <si>
    <t>Supplies/Operations Expenses</t>
  </si>
  <si>
    <t>Guest Speaker/Professional Mentor Stipends (75$ per person)</t>
  </si>
  <si>
    <t xml:space="preserve">Local and national environmental scientists and experts on diversity, equity, and inclusion serve as presenters in intern training sessions. In addition to training, they provide invalauble career development insight and networking opportunities to interns. We invite 5 mentors to visit the program each semester (10 per year). Stipends are provided to mentors in order to value their time and expertise and make participation in the program possible (especially for those with limited economic resources). This ensures that we are including diverse voices and perspectives from the workforce pipeline. </t>
  </si>
  <si>
    <t>Speak Out's Race, Power, and Privilege &amp; Beyond the Land Acknowledgement E-Course Bundle ($43 per person)</t>
  </si>
  <si>
    <t>Lead interns will all participate in the Race, Power, and Privilege &amp; Beyond the Land Acknowledgement E-Course Bundle offered by SpeakOut. This will help prepare them to effectively support interns, especially BIPOC interns, and provide them with training on the topic as well. The fee per person for the e-course is $43; funding is requested for 4 individuals to attend.</t>
  </si>
  <si>
    <t xml:space="preserve"> </t>
  </si>
  <si>
    <t xml:space="preserve">Total Supplies &amp; Related Operations     </t>
  </si>
  <si>
    <t>Capital Equipment</t>
  </si>
  <si>
    <t>Category  (Object Codes 6000-6342)</t>
  </si>
  <si>
    <t xml:space="preserve">Total Capital Equipment     </t>
  </si>
  <si>
    <t>Travel</t>
  </si>
  <si>
    <t>Category (Object Codes 7000-7980)</t>
  </si>
  <si>
    <t>Air Travel</t>
  </si>
  <si>
    <t>Ground Travel</t>
  </si>
  <si>
    <t>Hotels</t>
  </si>
  <si>
    <t>Other Travel</t>
  </si>
  <si>
    <t xml:space="preserve">Total Travel     </t>
  </si>
  <si>
    <t>Subtotal Annual Grant Funding Request</t>
  </si>
  <si>
    <t>Funding Request Amount</t>
  </si>
  <si>
    <t xml:space="preserve">Subtotal All Expenses    </t>
  </si>
  <si>
    <t>Administrative Service Charge</t>
  </si>
  <si>
    <t>Administrative Service Charge (2%)</t>
  </si>
  <si>
    <t>Total Annual Grant Funding Request</t>
  </si>
  <si>
    <t xml:space="preserve">Total Annual Grant Funding Request     </t>
  </si>
  <si>
    <t xml:space="preserve">Rounded Annual Grant Funding Request     </t>
  </si>
  <si>
    <r>
      <rPr>
        <b/>
        <u/>
        <sz val="11"/>
        <color theme="1"/>
        <rFont val="Calibri"/>
        <family val="2"/>
        <scheme val="major"/>
      </rPr>
      <t>Instructions:</t>
    </r>
    <r>
      <rPr>
        <sz val="11"/>
        <color theme="1"/>
        <rFont val="Calibri"/>
        <family val="2"/>
        <scheme val="major"/>
      </rPr>
      <t xml:space="preserve"> This sheet largely serves as a high level summary of all information contained in this Excel document and includes space for additional funding sources, if applicable. 
Once the  Project Name field is completed, the Project Name will auto populate at the top of each sheet in this document. All information in the Project Budget Summary section will auto populate based on information you input into the "Annual Grant Operating Budget" sheet at the bottom of this document. 
Please mind the pop-up notes associated with the Additional Funding Sources cells. Having additional funding sources to support your project is not required but may increase the likelihood of your project being approved for funding. Additional funding sources may include matching or partial matching funds from a department, another grant, etc. </t>
    </r>
    <r>
      <rPr>
        <b/>
        <sz val="11"/>
        <color theme="1"/>
        <rFont val="Calibri"/>
        <family val="2"/>
        <scheme val="major"/>
      </rPr>
      <t xml:space="preserve">In-kind support </t>
    </r>
    <r>
      <rPr>
        <b/>
        <u/>
        <sz val="11"/>
        <color theme="1"/>
        <rFont val="Calibri"/>
        <family val="2"/>
        <scheme val="major"/>
      </rPr>
      <t>should</t>
    </r>
    <r>
      <rPr>
        <b/>
        <sz val="11"/>
        <color theme="1"/>
        <rFont val="Calibri"/>
        <family val="2"/>
        <scheme val="major"/>
      </rPr>
      <t xml:space="preserve"> be included.  </t>
    </r>
    <r>
      <rPr>
        <sz val="11"/>
        <color theme="1"/>
        <rFont val="Calibri"/>
        <family val="2"/>
        <scheme val="major"/>
      </rPr>
      <t xml:space="preserve">
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r>
      <rPr>
        <sz val="11"/>
        <color theme="1"/>
        <rFont val="Calibri"/>
        <family val="2"/>
        <scheme val="major"/>
      </rPr>
      <t xml:space="preserve">. </t>
    </r>
  </si>
  <si>
    <t>Project Information Summary</t>
  </si>
  <si>
    <t>Project Name</t>
  </si>
  <si>
    <t xml:space="preserve">The Bio/Diversity Project </t>
  </si>
  <si>
    <t>Department Name  (no abbreviations please)</t>
  </si>
  <si>
    <t>Southwest Institute for Research on Women, Women in Science &amp; Engineering Program</t>
  </si>
  <si>
    <t>KFS Account Number</t>
  </si>
  <si>
    <t>TBD</t>
  </si>
  <si>
    <t>Subaccount Number</t>
  </si>
  <si>
    <t>Project Code</t>
  </si>
  <si>
    <t>AG 24.53</t>
  </si>
  <si>
    <t>Project Start Date</t>
  </si>
  <si>
    <t>Project End Date</t>
  </si>
  <si>
    <t>Project Budget Summary</t>
  </si>
  <si>
    <t>Total Full Benefit Employee Wages &amp; ERE</t>
  </si>
  <si>
    <t>Total Ancillary Employee Wages &amp; ERE</t>
  </si>
  <si>
    <t>Total Student Employee Wages &amp; ERE</t>
  </si>
  <si>
    <t>Total Graduate Assistant Stipends, ERE, &amp; Tuition Remission</t>
  </si>
  <si>
    <t>Total Supplies &amp; Related Operations</t>
  </si>
  <si>
    <t>Total Capital Equipment</t>
  </si>
  <si>
    <t>Total Travel</t>
  </si>
  <si>
    <t>Total Administrative Service Charge</t>
  </si>
  <si>
    <t>Additional Funding Sources Summary</t>
  </si>
  <si>
    <t>Additional Funding Source(s) &amp; Description(s)</t>
  </si>
  <si>
    <t>Internal funding for student salaries (based on confirmed AIRES FY24 ($62500) &amp; anticipated based on prior FY22, FY23 support from Honors College, College of Agriculture, College of Science, Dept. of Environmental Science)</t>
  </si>
  <si>
    <t>Confirmed External Funding (NSF Build Capacity Grant with environmental data science integration)</t>
  </si>
  <si>
    <t>Confirmed In-kind matching from Saguaro National Park/Friends of Saguaro National Park (e.g. student trainings &amp; supervision, fieldtrips)</t>
  </si>
  <si>
    <t>Crowdfunding Campaign and Individual Donors (anticipated based on achieved FY23 results)</t>
  </si>
  <si>
    <t xml:space="preserve">Total Additional Funding Sources     </t>
  </si>
  <si>
    <t xml:space="preserve">Total Project Funding Across All Sources     </t>
  </si>
  <si>
    <t xml:space="preserve">Percent of Project Funded by the CSF     </t>
  </si>
  <si>
    <t>Campus Sustainability Fund - Annual Grant Funding Request - Additional Information &amp; Definitions</t>
  </si>
  <si>
    <t xml:space="preserve">   Personnel Summary Information &amp; Definitions:</t>
  </si>
  <si>
    <r>
      <t xml:space="preserve">     * Full Benefit vs. Ancillary Employees: </t>
    </r>
    <r>
      <rPr>
        <sz val="11"/>
        <color theme="1"/>
        <rFont val="Calibri"/>
        <family val="2"/>
        <scheme val="major"/>
      </rPr>
      <t xml:space="preserve">Full benefit employees typically work 20-40+ hours per week and are therefore afforded full benefits, resulting in a higher ERE rate. Ancillary employees typically work under 20 hours per week and are therefore not afforded the same benefits as full benefit employees. Applicants should work with their department's business office and/or human resources office to determine whether a proposed position should be classified as full benefit or ancillary. </t>
    </r>
  </si>
  <si>
    <r>
      <t xml:space="preserve">     * University Career Architecture Project: </t>
    </r>
    <r>
      <rPr>
        <sz val="11"/>
        <color theme="1"/>
        <rFont val="Calibri"/>
        <family val="2"/>
        <scheme val="major"/>
      </rPr>
      <t>Please ensure that proposed Hourly Rates for Full Benefit and Ancillary Employees are in line with the University Career Architecture Project's (UCAP) compensation guidelines (</t>
    </r>
    <r>
      <rPr>
        <sz val="11"/>
        <color rgb="FF0070C0"/>
        <rFont val="Calibri"/>
        <family val="2"/>
        <scheme val="major"/>
      </rPr>
      <t>https://hr.arizona.edu/supervisors/compensation</t>
    </r>
    <r>
      <rPr>
        <sz val="11"/>
        <color theme="1"/>
        <rFont val="Calibri"/>
        <family val="2"/>
        <scheme val="major"/>
      </rPr>
      <t xml:space="preserve">). Applicants should work with their department's business office and/or human resources office to determine accurate compensation rate(s). </t>
    </r>
  </si>
  <si>
    <r>
      <t xml:space="preserve">     * Minimum Wage: </t>
    </r>
    <r>
      <rPr>
        <sz val="11"/>
        <color rgb="FF000000"/>
        <rFont val="Calibri"/>
      </rPr>
      <t>Please ensure that all Hourly Rates meet the prevailing minimum wage. Minimum wage for staff members is $14.25 per hour from January 1, 2023 to December 31, 2023. Minimum wage is expected to rise to $14.75 per hour on January 1, 2024 and $15.50 per hour on January 1, 2025. Minimum wage for student employees is $13.85 per hour from January 1, 2023 to December 31, 2023. Minimum wage is expected to rise to $14.25 per hour on January 1, 2024 and $15.00 per hour on January 1, 2025. Minimum wage for both employee groups is then expected to rise with the rate of inflation, rounded to the nearest $0.05 every January thereafter.</t>
    </r>
  </si>
  <si>
    <r>
      <rPr>
        <b/>
        <sz val="11"/>
        <color theme="1"/>
        <rFont val="Calibri"/>
        <family val="2"/>
        <scheme val="major"/>
      </rPr>
      <t xml:space="preserve">     * </t>
    </r>
    <r>
      <rPr>
        <b/>
        <i/>
        <sz val="11"/>
        <color theme="1"/>
        <rFont val="Calibri"/>
        <family val="2"/>
        <scheme val="major"/>
      </rPr>
      <t>Student Stipends</t>
    </r>
    <r>
      <rPr>
        <b/>
        <sz val="11"/>
        <color theme="1"/>
        <rFont val="Calibri"/>
        <family val="2"/>
        <scheme val="major"/>
      </rPr>
      <t>:</t>
    </r>
    <r>
      <rPr>
        <sz val="11"/>
        <color theme="1"/>
        <rFont val="Calibri"/>
        <family val="2"/>
        <scheme val="major"/>
      </rPr>
      <t xml:space="preserve"> The CSF does not fund student </t>
    </r>
    <r>
      <rPr>
        <i/>
        <sz val="11"/>
        <color theme="1"/>
        <rFont val="Calibri"/>
        <family val="2"/>
        <scheme val="major"/>
      </rPr>
      <t>stipends</t>
    </r>
    <r>
      <rPr>
        <sz val="11"/>
        <color theme="1"/>
        <rFont val="Calibri"/>
        <family val="2"/>
        <scheme val="major"/>
      </rPr>
      <t xml:space="preserve"> for undergraduate students and instead strongly supports paying students at least the minimum wage as an hourly employee. Applicants may pay more than the current minimum wage if they feel it is appropriate. </t>
    </r>
  </si>
  <si>
    <r>
      <t xml:space="preserve">     </t>
    </r>
    <r>
      <rPr>
        <b/>
        <i/>
        <sz val="11"/>
        <color theme="1"/>
        <rFont val="Calibri"/>
        <family val="2"/>
        <scheme val="major"/>
      </rPr>
      <t xml:space="preserve">* Employee Related Expenses (ERE): </t>
    </r>
    <r>
      <rPr>
        <sz val="11"/>
        <color theme="1"/>
        <rFont val="Calibri"/>
        <family val="2"/>
        <scheme val="major"/>
      </rPr>
      <t>The University of Arizona is committed to providing employees with important benefits such as health insurance, retirement plans, worker’s compensation, liability insurance, and more. These benefits are called employee related expenses or ERE. These change from year to year, but for multi-year proposals, the CSF will use the current fiscal year's rates for all years. For Fiscal Years 2023-2025, (</t>
    </r>
    <r>
      <rPr>
        <sz val="11"/>
        <color rgb="FF0070C0"/>
        <rFont val="Calibri"/>
        <family val="2"/>
        <scheme val="major"/>
      </rPr>
      <t>https://www.fso.arizona.edu/news/financial-management/2021/01/07</t>
    </r>
    <r>
      <rPr>
        <sz val="11"/>
        <color theme="1"/>
        <rFont val="Calibri"/>
        <family val="2"/>
        <scheme val="major"/>
      </rPr>
      <t xml:space="preserve">), these rates are as follows and are automatically used in the Annual Grant Personnel Summary Sheet. 
</t>
    </r>
    <r>
      <rPr>
        <b/>
        <sz val="11"/>
        <color theme="1"/>
        <rFont val="Calibri"/>
        <family val="2"/>
        <scheme val="major"/>
      </rPr>
      <t xml:space="preserve">     NOTE: ERE Rates for Fiscal Years 2024-2026 are not finalized and may be subject to change, particuarly those given in Fiscal Year 2026. These rates should only be used here for planning purposes. </t>
    </r>
  </si>
  <si>
    <t>Fiscal Year 2025</t>
  </si>
  <si>
    <t>Fiscal Year 2026</t>
  </si>
  <si>
    <r>
      <t xml:space="preserve">     </t>
    </r>
    <r>
      <rPr>
        <b/>
        <i/>
        <sz val="11"/>
        <color theme="1"/>
        <rFont val="Calibri"/>
        <family val="2"/>
        <scheme val="major"/>
      </rPr>
      <t xml:space="preserve">* Graduate Assistants: </t>
    </r>
    <r>
      <rPr>
        <sz val="11"/>
        <color theme="1"/>
        <rFont val="Calibri"/>
        <family val="2"/>
        <scheme val="major"/>
      </rPr>
      <t xml:space="preserve">Graduate Assistantships may only be filled by graduate students enrolled in a graduate degree seeking program. Note that graduate students may also fill regular student employee positions, alongside undergraduate students. These positions are distinct from Graduate Assistantships (see Workload Policy 1 </t>
    </r>
    <r>
      <rPr>
        <sz val="11"/>
        <color rgb="FF0070C0"/>
        <rFont val="Calibri"/>
        <family val="2"/>
        <scheme val="major"/>
      </rPr>
      <t>https://grad.arizona.edu/funding/ga/graduate-assistant-and-associate-workload-policy</t>
    </r>
    <r>
      <rPr>
        <sz val="11"/>
        <color theme="1"/>
        <rFont val="Calibri"/>
        <family val="2"/>
        <scheme val="major"/>
      </rPr>
      <t>). Graduate Assistants (GAs) may work four possible full time equivalents (FTEs). 0.25 FTE (10 hours per week), 0.33 FTE (13.2 hours per week), 0.5 FTE (20 hours per week), or 0.66 FTE (26.4 hours per week). International students are limited to 0.50 FTE or less due to visa requirements. GAs may also be appointed for one of six different appointment periods provided by the Graduate College (</t>
    </r>
    <r>
      <rPr>
        <sz val="11"/>
        <color rgb="FF0070C0"/>
        <rFont val="Calibri"/>
        <family val="2"/>
        <scheme val="major"/>
      </rPr>
      <t>https://grad.arizona.edu/funding/ga/appointment-periods-and-fte-information</t>
    </r>
    <r>
      <rPr>
        <sz val="11"/>
        <color theme="1"/>
        <rFont val="Calibri"/>
        <family val="2"/>
        <scheme val="major"/>
      </rPr>
      <t>). 
GAs who are appointed during the Fall and/or Spring academic semesters are also eligible for tuition remission, reducing the tuition amount that a GA is charged (</t>
    </r>
    <r>
      <rPr>
        <sz val="11"/>
        <color rgb="FF0070C0"/>
        <rFont val="Calibri"/>
        <family val="2"/>
        <scheme val="major"/>
      </rPr>
      <t>https://grad.arizona.edu/funding/ga/benefits-appointment</t>
    </r>
    <r>
      <rPr>
        <sz val="11"/>
        <color theme="1"/>
        <rFont val="Calibri"/>
        <family val="2"/>
        <scheme val="major"/>
      </rPr>
      <t xml:space="preserve">). Tuition remission is dependent on FTE, enrollment, and their appointment period. If a GA is appointed to an FTE of less than 0.5, they will receive tuition remission of 50%. If a GA is appointed to an FTE of 0.5 or more, they will receive tuition remission of 100%. Tuition remission applies only to base graduate tuition.
All of these variables are taken into account and automatically calculated, provided Stipend Rate, Hours Per Week, and Appointment Period. 
</t>
    </r>
    <r>
      <rPr>
        <b/>
        <sz val="11"/>
        <color theme="1"/>
        <rFont val="Calibri"/>
        <family val="2"/>
        <scheme val="major"/>
      </rPr>
      <t xml:space="preserve">     NOTE: Graduate Base Tuition Rates for Fiscal Years 2024-2026 are not finalized and may be subject to change. These rates should only be used here for planning purposes. </t>
    </r>
  </si>
  <si>
    <t xml:space="preserve">Graduate Base Tuition Rate </t>
  </si>
  <si>
    <t xml:space="preserve">   Operating Budget Information &amp; Definitions:</t>
  </si>
  <si>
    <r>
      <t xml:space="preserve">     * Administrative Service Charge: </t>
    </r>
    <r>
      <rPr>
        <sz val="11"/>
        <color theme="1"/>
        <rFont val="Calibri"/>
        <family val="2"/>
        <scheme val="major"/>
      </rPr>
      <t>The University assesses all financial transactions a 2% administrative service charge or ASC to recover overhead costs incurred by these transactions (</t>
    </r>
    <r>
      <rPr>
        <sz val="11"/>
        <color rgb="FF0070C0"/>
        <rFont val="Calibri"/>
        <family val="2"/>
        <scheme val="major"/>
      </rPr>
      <t>https://policy.fso.arizona.edu/fsm/600/617</t>
    </r>
    <r>
      <rPr>
        <sz val="11"/>
        <color theme="1"/>
        <rFont val="Calibri"/>
        <family val="2"/>
        <scheme val="major"/>
      </rPr>
      <t xml:space="preserve">). This is automatically calculated in this template. Applicants do not need to do anything with ASC if funding for their project is approved as ASC is automatically assessed in UAccess and is budgeted for within this document. The CSF funding limit of $100,000 includes ASC. </t>
    </r>
  </si>
  <si>
    <r>
      <rPr>
        <sz val="11"/>
        <color theme="1"/>
        <rFont val="Calibri"/>
        <family val="2"/>
        <scheme val="major"/>
      </rPr>
      <t xml:space="preserve">     </t>
    </r>
    <r>
      <rPr>
        <b/>
        <i/>
        <sz val="11"/>
        <color theme="1"/>
        <rFont val="Calibri"/>
        <family val="2"/>
        <scheme val="major"/>
      </rPr>
      <t>* Fiscal Year</t>
    </r>
    <r>
      <rPr>
        <sz val="11"/>
        <color theme="1"/>
        <rFont val="Calibri"/>
        <family val="2"/>
        <scheme val="major"/>
      </rPr>
      <t>:</t>
    </r>
    <r>
      <rPr>
        <b/>
        <sz val="11"/>
        <color theme="1"/>
        <rFont val="Calibri"/>
        <family val="2"/>
        <scheme val="major"/>
      </rPr>
      <t xml:space="preserve"> </t>
    </r>
    <r>
      <rPr>
        <sz val="11"/>
        <color theme="1"/>
        <rFont val="Calibri"/>
        <family val="2"/>
        <scheme val="major"/>
      </rPr>
      <t xml:space="preserve">The University operates on fiscal years which run from July 1 through June 30. For example, fiscal year 2025 (FY 2025) is July 1, 2024 to June 30, 2025. All funding for Annual Grants is attached to the University of Arizona's fiscal year schedule with approved funding dispersed in July or August of the applicable year and must be spent by June 30 of that same fiscal year. Funding not used within the approved fiscal year must be returned to the Campus Sustainability Fund and spending outside of the approved time period will require repayment to the CSF. Approved multi-year funding will </t>
    </r>
    <r>
      <rPr>
        <b/>
        <u/>
        <sz val="11"/>
        <color theme="1"/>
        <rFont val="Calibri"/>
        <family val="2"/>
        <scheme val="major"/>
      </rPr>
      <t>not</t>
    </r>
    <r>
      <rPr>
        <sz val="11"/>
        <color theme="1"/>
        <rFont val="Calibri"/>
        <family val="2"/>
        <scheme val="major"/>
      </rPr>
      <t xml:space="preserve"> roll over from one year to the next without approval from the CSF Committee. </t>
    </r>
  </si>
  <si>
    <r>
      <t xml:space="preserve">     </t>
    </r>
    <r>
      <rPr>
        <b/>
        <i/>
        <sz val="11"/>
        <color theme="1"/>
        <rFont val="Calibri"/>
        <family val="2"/>
        <scheme val="minor"/>
      </rPr>
      <t>* Capital Equipment</t>
    </r>
    <r>
      <rPr>
        <sz val="11"/>
        <color theme="1"/>
        <rFont val="Calibri"/>
        <family val="2"/>
        <scheme val="minor"/>
      </rPr>
      <t>: The University defines capital equipment as an item which has a cost or fair market value of $5,000 ore more (</t>
    </r>
    <r>
      <rPr>
        <sz val="11"/>
        <color rgb="FF0070C0"/>
        <rFont val="Calibri"/>
        <family val="2"/>
        <scheme val="minor"/>
      </rPr>
      <t>https://policy.fso.arizona.edu/pmm/200/210</t>
    </r>
    <r>
      <rPr>
        <sz val="11"/>
        <color theme="1"/>
        <rFont val="Calibri"/>
        <family val="2"/>
        <scheme val="minor"/>
      </rPr>
      <t>). For the purposes of this application, any single item that would be considered a supply  as part of your project and costs $5,000 or more should be placed under "Capital Equipment." If you are not sure about where something should be considered capital equipment or not, please reach out to the CSF Coordinator, Emily Haworth, at emilyhaworth@arizona.edu.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</si>
</sst>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dd\-mmm\-yy"/>
    <numFmt numFmtId="165" formatCode="_(&quot;$&quot;* #,##0.00_);_(&quot;$&quot;* \(#,##0.00\);_(&quot;$&quot;* &quot;-&quot;???_);_(@_)"/>
    <numFmt numFmtId="166" formatCode="0.0%"/>
    <numFmt numFmtId="167" formatCode="_([$$-409]* #,##0.00_);_([$$-409]* \(#,##0.00\);_([$$-409]* &quot;-&quot;??_);_(@_)"/>
  </numFmts>
  <fonts count="38">
    <font>
      <sz val="11"/>
      <color theme="1"/>
      <name val="Arial"/>
    </font>
    <font>
      <sz val="11"/>
      <color theme="1"/>
      <name val="Calibri"/>
      <family val="2"/>
      <scheme val="minor"/>
    </font>
    <font>
      <sz val="11"/>
      <color theme="1"/>
      <name val="Calibri"/>
      <family val="2"/>
      <scheme val="minor"/>
    </font>
    <font>
      <sz val="11"/>
      <color theme="1"/>
      <name val="Arial"/>
      <family val="2"/>
    </font>
    <font>
      <b/>
      <sz val="11"/>
      <color theme="0"/>
      <name val="Calibri"/>
      <family val="2"/>
      <scheme val="minor"/>
    </font>
    <font>
      <b/>
      <sz val="11"/>
      <color theme="1"/>
      <name val="Calibri"/>
      <family val="2"/>
      <scheme val="minor"/>
    </font>
    <font>
      <sz val="11"/>
      <name val="Calibri"/>
      <family val="2"/>
      <scheme val="minor"/>
    </font>
    <font>
      <sz val="8"/>
      <name val="Arial"/>
      <family val="2"/>
    </font>
    <font>
      <b/>
      <sz val="14"/>
      <color theme="0"/>
      <name val="Calibri"/>
      <family val="2"/>
      <scheme val="minor"/>
    </font>
    <font>
      <b/>
      <sz val="20"/>
      <color rgb="FFFFFFFF"/>
      <name val="Calibri"/>
      <family val="2"/>
      <scheme val="minor"/>
    </font>
    <font>
      <b/>
      <sz val="11"/>
      <color theme="0"/>
      <name val="Calibri"/>
      <family val="2"/>
      <scheme val="major"/>
    </font>
    <font>
      <sz val="11"/>
      <color theme="1"/>
      <name val="Calibri"/>
      <family val="2"/>
      <scheme val="major"/>
    </font>
    <font>
      <b/>
      <sz val="20"/>
      <color rgb="FFFFFFFF"/>
      <name val="Calibri"/>
      <family val="2"/>
      <scheme val="major"/>
    </font>
    <font>
      <b/>
      <u/>
      <sz val="11"/>
      <color theme="1"/>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i/>
      <sz val="11"/>
      <color theme="1"/>
      <name val="Calibri"/>
      <family val="2"/>
      <scheme val="major"/>
    </font>
    <font>
      <sz val="11"/>
      <color theme="0"/>
      <name val="Calibri"/>
      <family val="2"/>
      <scheme val="major"/>
    </font>
    <font>
      <b/>
      <sz val="20"/>
      <color theme="0"/>
      <name val="Calibri"/>
      <family val="2"/>
      <scheme val="major"/>
    </font>
    <font>
      <b/>
      <sz val="11"/>
      <name val="Calibri"/>
      <family val="2"/>
      <scheme val="major"/>
    </font>
    <font>
      <b/>
      <i/>
      <sz val="11"/>
      <color theme="1"/>
      <name val="Calibri"/>
      <family val="2"/>
      <scheme val="major"/>
    </font>
    <font>
      <sz val="11"/>
      <color theme="1"/>
      <name val="Arial"/>
      <family val="2"/>
    </font>
    <font>
      <sz val="11"/>
      <color theme="0"/>
      <name val="Calibri"/>
      <family val="2"/>
      <scheme val="minor"/>
    </font>
    <font>
      <b/>
      <u/>
      <sz val="11"/>
      <color theme="1"/>
      <name val="Calibri"/>
      <family val="2"/>
      <scheme val="minor"/>
    </font>
    <font>
      <sz val="11"/>
      <color theme="1"/>
      <name val="Arial"/>
      <family val="2"/>
    </font>
    <font>
      <sz val="11"/>
      <color rgb="FF0070C0"/>
      <name val="Calibri"/>
      <family val="2"/>
      <scheme val="major"/>
    </font>
    <font>
      <sz val="11"/>
      <name val="Calibri"/>
      <family val="2"/>
      <scheme val="major"/>
    </font>
    <font>
      <b/>
      <sz val="11"/>
      <color rgb="FFFF0000"/>
      <name val="Calibri"/>
      <family val="2"/>
      <scheme val="major"/>
    </font>
    <font>
      <b/>
      <i/>
      <sz val="11"/>
      <color theme="1"/>
      <name val="Calibri"/>
      <family val="2"/>
      <scheme val="minor"/>
    </font>
    <font>
      <b/>
      <i/>
      <sz val="14"/>
      <color theme="1"/>
      <name val="Calibri"/>
      <family val="2"/>
      <scheme val="major"/>
    </font>
    <font>
      <sz val="11"/>
      <color rgb="FF0070C0"/>
      <name val="Calibri"/>
      <family val="2"/>
      <scheme val="minor"/>
    </font>
    <font>
      <sz val="11"/>
      <color rgb="FF000000"/>
      <name val="Calibri"/>
    </font>
    <font>
      <sz val="11"/>
      <color rgb="FF000000"/>
      <name val="Calibri"/>
      <family val="2"/>
    </font>
    <font>
      <b/>
      <sz val="14"/>
      <color rgb="FFFFFFFF"/>
      <name val="Calibri"/>
      <family val="2"/>
    </font>
    <font>
      <b/>
      <sz val="11"/>
      <color rgb="FF000000"/>
      <name val="Calibri"/>
      <family val="2"/>
    </font>
    <font>
      <b/>
      <i/>
      <sz val="11"/>
      <color rgb="FF000000"/>
      <name val="Calibri"/>
      <family val="2"/>
    </font>
    <font>
      <sz val="11"/>
      <color rgb="FF444444"/>
      <name val="Calibri"/>
      <family val="2"/>
    </font>
  </fonts>
  <fills count="14">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rgb="FFFFC000"/>
        <bgColor indexed="64"/>
      </patternFill>
    </fill>
    <fill>
      <patternFill patternType="solid">
        <fgColor rgb="FFF2F2F2"/>
        <bgColor rgb="FF000000"/>
      </patternFill>
    </fill>
    <fill>
      <patternFill patternType="solid">
        <fgColor rgb="FFAB0520"/>
        <bgColor rgb="FF000000"/>
      </patternFill>
    </fill>
    <fill>
      <patternFill patternType="solid">
        <fgColor rgb="FF81D3EB"/>
        <bgColor rgb="FF000000"/>
      </patternFill>
    </fill>
  </fills>
  <borders count="72">
    <border>
      <left/>
      <right/>
      <top/>
      <bottom/>
      <diagonal/>
    </border>
    <border>
      <left/>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s>
  <cellStyleXfs count="4">
    <xf numFmtId="0" fontId="0" fillId="0" borderId="0"/>
    <xf numFmtId="44" fontId="3" fillId="0" borderId="0" applyFont="0" applyFill="0" applyBorder="0" applyAlignment="0" applyProtection="0"/>
    <xf numFmtId="9" fontId="22" fillId="0" borderId="0" applyFont="0" applyFill="0" applyBorder="0" applyAlignment="0" applyProtection="0"/>
    <xf numFmtId="43" fontId="25" fillId="0" borderId="0" applyFont="0" applyFill="0" applyBorder="0" applyAlignment="0" applyProtection="0"/>
  </cellStyleXfs>
  <cellXfs count="438">
    <xf numFmtId="0" fontId="0" fillId="0" borderId="0" xfId="0"/>
    <xf numFmtId="0" fontId="2" fillId="0" borderId="0" xfId="0" applyFont="1"/>
    <xf numFmtId="0" fontId="4" fillId="7" borderId="1" xfId="0" applyFont="1" applyFill="1" applyBorder="1" applyAlignment="1">
      <alignment horizontal="right" vertical="center"/>
    </xf>
    <xf numFmtId="44" fontId="6" fillId="7" borderId="1" xfId="1" applyFont="1" applyFill="1" applyBorder="1" applyAlignment="1">
      <alignment horizontal="center" vertical="center"/>
    </xf>
    <xf numFmtId="0" fontId="4" fillId="3" borderId="13" xfId="0" applyFont="1" applyFill="1" applyBorder="1" applyAlignment="1">
      <alignment horizontal="right" vertical="center"/>
    </xf>
    <xf numFmtId="44" fontId="6" fillId="0" borderId="14" xfId="0" applyNumberFormat="1" applyFont="1" applyBorder="1" applyAlignment="1">
      <alignment horizontal="right" vertical="center"/>
    </xf>
    <xf numFmtId="44" fontId="6" fillId="0" borderId="15" xfId="0" applyNumberFormat="1" applyFont="1" applyBorder="1" applyAlignment="1">
      <alignment horizontal="right" vertical="center"/>
    </xf>
    <xf numFmtId="44" fontId="6" fillId="0" borderId="14" xfId="1" applyFont="1" applyBorder="1" applyAlignment="1">
      <alignment horizontal="center" vertical="center"/>
    </xf>
    <xf numFmtId="0" fontId="2" fillId="0" borderId="1" xfId="0" applyFont="1" applyBorder="1"/>
    <xf numFmtId="0" fontId="11" fillId="0" borderId="0" xfId="0" applyFont="1"/>
    <xf numFmtId="0" fontId="11" fillId="0" borderId="0" xfId="0" applyFont="1" applyAlignment="1">
      <alignment horizontal="center"/>
    </xf>
    <xf numFmtId="0" fontId="14" fillId="0" borderId="0" xfId="0" applyFont="1" applyAlignment="1">
      <alignment horizontal="center"/>
    </xf>
    <xf numFmtId="0" fontId="11" fillId="0" borderId="0" xfId="0" applyFont="1" applyAlignment="1">
      <alignment horizontal="left"/>
    </xf>
    <xf numFmtId="164" fontId="14" fillId="0" borderId="0" xfId="0" applyNumberFormat="1" applyFont="1" applyAlignment="1">
      <alignment horizontal="center"/>
    </xf>
    <xf numFmtId="0" fontId="14" fillId="0" borderId="10" xfId="0" applyFont="1" applyBorder="1" applyAlignment="1">
      <alignment horizontal="center" vertical="center"/>
    </xf>
    <xf numFmtId="44" fontId="11" fillId="0" borderId="10" xfId="0" applyNumberFormat="1" applyFont="1" applyBorder="1" applyAlignment="1">
      <alignment horizontal="center" vertical="center"/>
    </xf>
    <xf numFmtId="0" fontId="15" fillId="7" borderId="16" xfId="0" applyFont="1" applyFill="1" applyBorder="1" applyAlignment="1">
      <alignment horizontal="center" vertical="center"/>
    </xf>
    <xf numFmtId="0" fontId="15" fillId="7" borderId="18" xfId="0" applyFont="1" applyFill="1" applyBorder="1" applyAlignment="1">
      <alignment horizontal="center" vertical="center"/>
    </xf>
    <xf numFmtId="0" fontId="14" fillId="0" borderId="21" xfId="0" applyFont="1" applyBorder="1" applyAlignment="1">
      <alignment horizontal="left" vertical="center"/>
    </xf>
    <xf numFmtId="0" fontId="14" fillId="0" borderId="29" xfId="0" applyFont="1" applyBorder="1" applyAlignment="1">
      <alignment horizontal="left" vertical="center"/>
    </xf>
    <xf numFmtId="0" fontId="11" fillId="0" borderId="1" xfId="0" applyFont="1" applyBorder="1"/>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7" xfId="0" applyFont="1" applyBorder="1" applyAlignment="1">
      <alignment horizontal="left" vertical="center"/>
    </xf>
    <xf numFmtId="0" fontId="11" fillId="0" borderId="32" xfId="0" applyFont="1" applyBorder="1" applyAlignment="1">
      <alignment horizontal="left" vertical="center"/>
    </xf>
    <xf numFmtId="44" fontId="11" fillId="0" borderId="47" xfId="1" applyFont="1" applyBorder="1" applyAlignment="1">
      <alignment horizontal="center" vertical="center"/>
    </xf>
    <xf numFmtId="44" fontId="11" fillId="0" borderId="39" xfId="1" applyFont="1" applyBorder="1" applyAlignment="1">
      <alignment horizontal="center" vertical="center"/>
    </xf>
    <xf numFmtId="44" fontId="11" fillId="0" borderId="50" xfId="1" applyFont="1" applyBorder="1" applyAlignment="1">
      <alignment horizontal="center" vertical="center"/>
    </xf>
    <xf numFmtId="0" fontId="11" fillId="7" borderId="5" xfId="0" applyFont="1" applyFill="1" applyBorder="1" applyAlignment="1">
      <alignment horizontal="left" vertical="center"/>
    </xf>
    <xf numFmtId="0" fontId="11" fillId="7" borderId="1" xfId="0" applyFont="1" applyFill="1" applyBorder="1" applyAlignment="1">
      <alignment horizontal="left"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44" fontId="11" fillId="0" borderId="7" xfId="1" applyFont="1" applyBorder="1" applyAlignment="1">
      <alignment horizontal="center" vertical="center"/>
    </xf>
    <xf numFmtId="44" fontId="11" fillId="0" borderId="58" xfId="1" applyFont="1" applyBorder="1" applyAlignment="1">
      <alignment horizontal="center" vertical="center"/>
    </xf>
    <xf numFmtId="44" fontId="11" fillId="0" borderId="9" xfId="1" applyFont="1" applyBorder="1" applyAlignment="1">
      <alignment horizontal="center" vertical="center"/>
    </xf>
    <xf numFmtId="0" fontId="11" fillId="0" borderId="47" xfId="0" applyFont="1" applyBorder="1" applyAlignment="1">
      <alignment horizontal="left" vertical="center"/>
    </xf>
    <xf numFmtId="0" fontId="11" fillId="0" borderId="50" xfId="0" applyFont="1" applyBorder="1" applyAlignment="1">
      <alignment horizontal="left" vertical="center"/>
    </xf>
    <xf numFmtId="0" fontId="11" fillId="7" borderId="16" xfId="0" applyFont="1" applyFill="1" applyBorder="1" applyAlignment="1">
      <alignment horizontal="left" vertical="center"/>
    </xf>
    <xf numFmtId="0" fontId="11" fillId="7" borderId="18" xfId="0" applyFont="1" applyFill="1" applyBorder="1" applyAlignment="1">
      <alignment horizontal="left" vertical="center"/>
    </xf>
    <xf numFmtId="0" fontId="11" fillId="7" borderId="8" xfId="0" applyFont="1" applyFill="1" applyBorder="1" applyAlignment="1">
      <alignment horizontal="left" vertical="center"/>
    </xf>
    <xf numFmtId="0" fontId="11" fillId="6" borderId="25" xfId="0" applyFont="1" applyFill="1" applyBorder="1" applyAlignment="1">
      <alignment horizontal="left" vertical="center"/>
    </xf>
    <xf numFmtId="0" fontId="17" fillId="6" borderId="32" xfId="0" applyFont="1" applyFill="1" applyBorder="1" applyAlignment="1">
      <alignment horizontal="center"/>
    </xf>
    <xf numFmtId="0" fontId="11" fillId="7" borderId="2" xfId="0" applyFont="1" applyFill="1" applyBorder="1" applyAlignment="1">
      <alignment horizontal="left" vertical="center"/>
    </xf>
    <xf numFmtId="0" fontId="11" fillId="7" borderId="3" xfId="0" applyFont="1" applyFill="1" applyBorder="1" applyAlignment="1">
      <alignment horizontal="left" vertical="center"/>
    </xf>
    <xf numFmtId="0" fontId="14" fillId="6" borderId="25" xfId="0" applyFont="1" applyFill="1" applyBorder="1" applyAlignment="1">
      <alignment horizontal="left" vertical="center"/>
    </xf>
    <xf numFmtId="0" fontId="14" fillId="6" borderId="32" xfId="0" applyFont="1" applyFill="1" applyBorder="1" applyAlignment="1">
      <alignment horizontal="left" vertical="center"/>
    </xf>
    <xf numFmtId="0" fontId="14" fillId="7" borderId="1" xfId="0" applyFont="1" applyFill="1" applyBorder="1" applyAlignment="1">
      <alignment horizontal="left" vertical="center"/>
    </xf>
    <xf numFmtId="0" fontId="18" fillId="0" borderId="1" xfId="0" applyFont="1" applyBorder="1"/>
    <xf numFmtId="0" fontId="18" fillId="0" borderId="0" xfId="0" applyFont="1"/>
    <xf numFmtId="0" fontId="11" fillId="0" borderId="11" xfId="0" applyFont="1" applyBorder="1" applyAlignment="1">
      <alignment horizontal="center" vertical="center" wrapText="1"/>
    </xf>
    <xf numFmtId="0" fontId="11"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0" fontId="2" fillId="0" borderId="0" xfId="0" applyFont="1" applyAlignment="1">
      <alignment wrapText="1"/>
    </xf>
    <xf numFmtId="44" fontId="11" fillId="0" borderId="14" xfId="0" applyNumberFormat="1" applyFont="1" applyBorder="1" applyAlignment="1">
      <alignment horizontal="center" vertical="center"/>
    </xf>
    <xf numFmtId="44" fontId="11" fillId="0" borderId="15" xfId="0" applyNumberFormat="1" applyFont="1" applyBorder="1" applyAlignment="1">
      <alignment horizontal="center" vertical="center"/>
    </xf>
    <xf numFmtId="44" fontId="11" fillId="7" borderId="27" xfId="0" applyNumberFormat="1" applyFont="1" applyFill="1" applyBorder="1" applyAlignment="1">
      <alignment horizontal="center" vertical="center"/>
    </xf>
    <xf numFmtId="44" fontId="11" fillId="7" borderId="28" xfId="0" applyNumberFormat="1" applyFont="1" applyFill="1" applyBorder="1" applyAlignment="1">
      <alignment horizontal="center" vertical="center"/>
    </xf>
    <xf numFmtId="44" fontId="11" fillId="7" borderId="32" xfId="0" applyNumberFormat="1" applyFont="1" applyFill="1" applyBorder="1" applyAlignment="1">
      <alignment horizontal="center" vertical="center"/>
    </xf>
    <xf numFmtId="44" fontId="11" fillId="0" borderId="56" xfId="0" applyNumberFormat="1" applyFont="1" applyBorder="1" applyAlignment="1">
      <alignment horizontal="center" vertical="center"/>
    </xf>
    <xf numFmtId="44" fontId="11" fillId="0" borderId="57" xfId="0" applyNumberFormat="1" applyFont="1" applyBorder="1" applyAlignment="1">
      <alignment horizontal="center" vertical="center"/>
    </xf>
    <xf numFmtId="44" fontId="11" fillId="0" borderId="59" xfId="0" applyNumberFormat="1" applyFont="1" applyBorder="1" applyAlignment="1">
      <alignment horizontal="center" vertical="center"/>
    </xf>
    <xf numFmtId="44" fontId="11" fillId="0" borderId="24" xfId="0" applyNumberFormat="1" applyFont="1" applyBorder="1" applyAlignment="1">
      <alignment horizontal="center" vertical="center"/>
    </xf>
    <xf numFmtId="44" fontId="11" fillId="0" borderId="25" xfId="0" applyNumberFormat="1" applyFont="1" applyBorder="1" applyAlignment="1">
      <alignment horizontal="center" vertical="center"/>
    </xf>
    <xf numFmtId="44" fontId="11" fillId="0" borderId="24" xfId="1" applyFont="1" applyBorder="1" applyAlignment="1">
      <alignment horizontal="center" vertical="center"/>
    </xf>
    <xf numFmtId="44" fontId="11" fillId="0" borderId="10" xfId="1" applyFont="1" applyBorder="1" applyAlignment="1">
      <alignment horizontal="center" vertical="center"/>
    </xf>
    <xf numFmtId="44" fontId="11" fillId="0" borderId="25" xfId="1" applyFont="1" applyBorder="1" applyAlignment="1">
      <alignment horizontal="center" vertical="center"/>
    </xf>
    <xf numFmtId="44" fontId="11" fillId="0" borderId="56" xfId="1" applyFont="1" applyBorder="1" applyAlignment="1">
      <alignment horizontal="center" vertical="center"/>
    </xf>
    <xf numFmtId="44" fontId="11" fillId="0" borderId="57" xfId="1" applyFont="1" applyBorder="1" applyAlignment="1">
      <alignment horizontal="center" vertical="center"/>
    </xf>
    <xf numFmtId="44" fontId="11" fillId="0" borderId="59" xfId="1" applyFont="1" applyBorder="1" applyAlignment="1">
      <alignment horizontal="center" vertical="center"/>
    </xf>
    <xf numFmtId="0" fontId="14" fillId="6" borderId="25" xfId="0" applyFont="1" applyFill="1" applyBorder="1" applyAlignment="1">
      <alignment horizontal="center" wrapText="1"/>
    </xf>
    <xf numFmtId="0" fontId="11" fillId="0" borderId="25" xfId="0" applyFont="1" applyBorder="1" applyAlignment="1">
      <alignment horizontal="center"/>
    </xf>
    <xf numFmtId="44" fontId="11" fillId="6" borderId="10" xfId="1" applyFont="1" applyFill="1" applyBorder="1" applyAlignment="1">
      <alignment horizontal="center" vertical="center"/>
    </xf>
    <xf numFmtId="44" fontId="11" fillId="6" borderId="25" xfId="1" applyFont="1" applyFill="1" applyBorder="1" applyAlignment="1">
      <alignment horizontal="center" vertical="center"/>
    </xf>
    <xf numFmtId="0" fontId="11" fillId="7" borderId="5" xfId="0" applyFont="1" applyFill="1" applyBorder="1"/>
    <xf numFmtId="0" fontId="11" fillId="7" borderId="1" xfId="0" applyFont="1" applyFill="1" applyBorder="1"/>
    <xf numFmtId="0" fontId="11" fillId="7" borderId="6" xfId="0" applyFont="1" applyFill="1" applyBorder="1"/>
    <xf numFmtId="0" fontId="4" fillId="7" borderId="16" xfId="0" applyFont="1" applyFill="1" applyBorder="1" applyAlignment="1">
      <alignment horizontal="right" vertical="center"/>
    </xf>
    <xf numFmtId="0" fontId="4" fillId="7" borderId="18" xfId="0" applyFont="1" applyFill="1" applyBorder="1" applyAlignment="1">
      <alignment horizontal="right" vertical="center"/>
    </xf>
    <xf numFmtId="0" fontId="23" fillId="0" borderId="0" xfId="0" applyFont="1"/>
    <xf numFmtId="0" fontId="6" fillId="0" borderId="0" xfId="0" applyFont="1"/>
    <xf numFmtId="44" fontId="11" fillId="6" borderId="24" xfId="1" applyFont="1" applyFill="1" applyBorder="1" applyAlignment="1">
      <alignment horizontal="center" vertical="center"/>
    </xf>
    <xf numFmtId="44" fontId="11" fillId="6" borderId="56" xfId="1" applyFont="1" applyFill="1" applyBorder="1" applyAlignment="1">
      <alignment horizontal="center" vertical="center"/>
    </xf>
    <xf numFmtId="44" fontId="11" fillId="6" borderId="57" xfId="1" applyFont="1" applyFill="1" applyBorder="1" applyAlignment="1">
      <alignment horizontal="center" vertical="center"/>
    </xf>
    <xf numFmtId="44" fontId="11" fillId="6" borderId="59" xfId="1" applyFont="1" applyFill="1" applyBorder="1" applyAlignment="1">
      <alignment horizontal="center" vertical="center"/>
    </xf>
    <xf numFmtId="9" fontId="11" fillId="0" borderId="14" xfId="2" applyFont="1" applyBorder="1" applyAlignment="1">
      <alignment horizontal="center" vertical="center"/>
    </xf>
    <xf numFmtId="0" fontId="0" fillId="0" borderId="1" xfId="0" applyBorder="1"/>
    <xf numFmtId="0" fontId="23" fillId="0" borderId="20" xfId="0" applyFont="1" applyBorder="1"/>
    <xf numFmtId="0" fontId="23" fillId="0" borderId="60" xfId="0" applyFont="1" applyBorder="1"/>
    <xf numFmtId="0" fontId="14" fillId="7" borderId="1" xfId="0" applyFont="1" applyFill="1" applyBorder="1" applyAlignment="1">
      <alignment horizontal="center" vertical="center"/>
    </xf>
    <xf numFmtId="44" fontId="27" fillId="6" borderId="24" xfId="1" applyFont="1" applyFill="1" applyBorder="1" applyAlignment="1">
      <alignment horizontal="center" vertical="center"/>
    </xf>
    <xf numFmtId="0" fontId="28" fillId="0" borderId="17" xfId="0" applyFont="1" applyBorder="1" applyAlignment="1">
      <alignment horizontal="center" vertical="center"/>
    </xf>
    <xf numFmtId="0" fontId="28" fillId="0" borderId="11" xfId="0" applyFont="1" applyBorder="1" applyAlignment="1">
      <alignment horizontal="center" vertical="center"/>
    </xf>
    <xf numFmtId="165" fontId="2" fillId="0" borderId="0" xfId="0" applyNumberFormat="1" applyFont="1"/>
    <xf numFmtId="165" fontId="6" fillId="0" borderId="15" xfId="0" applyNumberFormat="1" applyFont="1" applyBorder="1" applyAlignment="1">
      <alignment horizontal="right" vertical="center"/>
    </xf>
    <xf numFmtId="165" fontId="4" fillId="7" borderId="18" xfId="0" applyNumberFormat="1" applyFont="1" applyFill="1" applyBorder="1" applyAlignment="1">
      <alignment horizontal="right" vertical="center"/>
    </xf>
    <xf numFmtId="165" fontId="6" fillId="0" borderId="14" xfId="0" applyNumberFormat="1" applyFont="1" applyBorder="1" applyAlignment="1">
      <alignment horizontal="right" vertical="center"/>
    </xf>
    <xf numFmtId="165" fontId="11" fillId="9" borderId="6" xfId="0" applyNumberFormat="1" applyFont="1" applyFill="1" applyBorder="1" applyAlignment="1">
      <alignment horizontal="left" vertical="center" wrapText="1"/>
    </xf>
    <xf numFmtId="44" fontId="2" fillId="0" borderId="0" xfId="0" applyNumberFormat="1" applyFont="1"/>
    <xf numFmtId="44" fontId="4" fillId="7" borderId="1" xfId="0" applyNumberFormat="1" applyFont="1" applyFill="1" applyBorder="1" applyAlignment="1">
      <alignment horizontal="right" vertical="center"/>
    </xf>
    <xf numFmtId="1" fontId="2" fillId="0" borderId="0" xfId="0" applyNumberFormat="1" applyFont="1"/>
    <xf numFmtId="1" fontId="6" fillId="7" borderId="1" xfId="1" applyNumberFormat="1" applyFont="1" applyFill="1" applyBorder="1" applyAlignment="1">
      <alignment horizontal="center" vertical="center"/>
    </xf>
    <xf numFmtId="44" fontId="6" fillId="0" borderId="15" xfId="1" applyFont="1" applyFill="1" applyBorder="1" applyAlignment="1">
      <alignment horizontal="right" vertical="center"/>
    </xf>
    <xf numFmtId="0" fontId="11" fillId="9" borderId="5" xfId="0" applyFont="1" applyFill="1" applyBorder="1" applyAlignment="1">
      <alignment horizontal="left" vertical="top" wrapText="1"/>
    </xf>
    <xf numFmtId="0" fontId="11" fillId="9" borderId="1" xfId="0" applyFont="1" applyFill="1" applyBorder="1" applyAlignment="1">
      <alignment horizontal="left" vertical="top" wrapText="1"/>
    </xf>
    <xf numFmtId="0" fontId="11" fillId="9" borderId="6" xfId="0" applyFont="1" applyFill="1" applyBorder="1" applyAlignment="1">
      <alignment horizontal="left" vertical="top" wrapText="1"/>
    </xf>
    <xf numFmtId="0" fontId="11" fillId="9" borderId="5"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1" fillId="9" borderId="1" xfId="0" applyFont="1" applyFill="1" applyBorder="1" applyAlignment="1">
      <alignment horizontal="left" vertical="center"/>
    </xf>
    <xf numFmtId="0" fontId="11" fillId="0" borderId="44" xfId="0" applyFont="1" applyBorder="1" applyAlignment="1">
      <alignment horizontal="left" vertical="center"/>
    </xf>
    <xf numFmtId="0" fontId="14" fillId="6" borderId="30" xfId="0" applyFont="1" applyFill="1" applyBorder="1" applyAlignment="1">
      <alignment horizontal="left" vertical="center"/>
    </xf>
    <xf numFmtId="44" fontId="11" fillId="6" borderId="44" xfId="1" applyFont="1" applyFill="1" applyBorder="1" applyAlignment="1">
      <alignment horizontal="center" vertical="center"/>
    </xf>
    <xf numFmtId="44" fontId="11" fillId="6" borderId="12" xfId="1" applyFont="1" applyFill="1" applyBorder="1" applyAlignment="1">
      <alignment horizontal="center" vertical="center"/>
    </xf>
    <xf numFmtId="44" fontId="11" fillId="6" borderId="30" xfId="1" applyFont="1" applyFill="1" applyBorder="1" applyAlignment="1">
      <alignment horizontal="center" vertical="center"/>
    </xf>
    <xf numFmtId="0" fontId="14" fillId="8" borderId="10" xfId="0" applyFont="1" applyFill="1" applyBorder="1" applyAlignment="1">
      <alignment horizontal="left" vertical="center"/>
    </xf>
    <xf numFmtId="166" fontId="11" fillId="10" borderId="10" xfId="2" applyNumberFormat="1" applyFont="1" applyFill="1" applyBorder="1" applyAlignment="1">
      <alignment horizontal="left" vertical="center" wrapText="1"/>
    </xf>
    <xf numFmtId="0" fontId="14" fillId="9" borderId="10" xfId="0" applyFont="1" applyFill="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9" xfId="0" applyFont="1" applyBorder="1" applyAlignment="1">
      <alignment horizontal="center" vertical="center"/>
    </xf>
    <xf numFmtId="0" fontId="5" fillId="7" borderId="21" xfId="0" applyFont="1" applyFill="1" applyBorder="1" applyAlignment="1">
      <alignment horizontal="center" vertical="center"/>
    </xf>
    <xf numFmtId="0" fontId="5" fillId="0" borderId="22" xfId="0" applyFont="1" applyBorder="1" applyAlignment="1">
      <alignment horizontal="center" vertical="center"/>
    </xf>
    <xf numFmtId="165" fontId="5" fillId="0" borderId="22" xfId="0" applyNumberFormat="1" applyFont="1" applyBorder="1" applyAlignment="1">
      <alignment horizontal="center" vertical="center"/>
    </xf>
    <xf numFmtId="1" fontId="5" fillId="0" borderId="23" xfId="0" applyNumberFormat="1" applyFont="1" applyBorder="1" applyAlignment="1">
      <alignment horizontal="center" vertical="center"/>
    </xf>
    <xf numFmtId="0" fontId="4" fillId="3" borderId="67" xfId="0" applyFont="1" applyFill="1" applyBorder="1" applyAlignment="1">
      <alignment horizontal="right" vertical="center"/>
    </xf>
    <xf numFmtId="0" fontId="5" fillId="0" borderId="6" xfId="0" applyFont="1" applyBorder="1" applyAlignment="1">
      <alignment horizontal="center" vertical="center"/>
    </xf>
    <xf numFmtId="44" fontId="5" fillId="0" borderId="64" xfId="0" applyNumberFormat="1" applyFont="1" applyBorder="1" applyAlignment="1">
      <alignment horizontal="center" vertical="center"/>
    </xf>
    <xf numFmtId="44" fontId="6" fillId="0" borderId="6" xfId="0" applyNumberFormat="1" applyFont="1" applyBorder="1" applyAlignment="1">
      <alignment horizontal="right" vertical="center"/>
    </xf>
    <xf numFmtId="44" fontId="5" fillId="0" borderId="6" xfId="0" applyNumberFormat="1" applyFont="1" applyBorder="1" applyAlignment="1">
      <alignment horizontal="center" vertical="center"/>
    </xf>
    <xf numFmtId="0" fontId="6" fillId="0" borderId="1" xfId="0" applyFont="1" applyBorder="1"/>
    <xf numFmtId="0" fontId="5" fillId="0" borderId="26" xfId="0" applyFont="1" applyBorder="1" applyAlignment="1">
      <alignment horizontal="center" vertical="center"/>
    </xf>
    <xf numFmtId="0" fontId="5" fillId="0" borderId="62" xfId="0" applyFont="1" applyBorder="1" applyAlignment="1">
      <alignment horizontal="center" vertical="center"/>
    </xf>
    <xf numFmtId="165" fontId="5" fillId="0" borderId="65" xfId="0" applyNumberFormat="1" applyFont="1" applyBorder="1" applyAlignment="1">
      <alignment horizontal="center" vertical="center"/>
    </xf>
    <xf numFmtId="1" fontId="5" fillId="0" borderId="19" xfId="0" applyNumberFormat="1" applyFont="1" applyBorder="1" applyAlignment="1">
      <alignment horizontal="center" vertical="center"/>
    </xf>
    <xf numFmtId="44" fontId="5" fillId="0" borderId="19" xfId="0" applyNumberFormat="1" applyFont="1" applyBorder="1" applyAlignment="1">
      <alignment horizontal="center" vertical="center"/>
    </xf>
    <xf numFmtId="44" fontId="5" fillId="0" borderId="65" xfId="0" applyNumberFormat="1" applyFont="1" applyBorder="1" applyAlignment="1">
      <alignment horizontal="center" vertical="center"/>
    </xf>
    <xf numFmtId="0" fontId="5" fillId="0" borderId="38" xfId="0" applyFont="1" applyBorder="1" applyAlignment="1">
      <alignment horizontal="center" vertical="center"/>
    </xf>
    <xf numFmtId="165" fontId="5" fillId="0" borderId="49" xfId="0" applyNumberFormat="1" applyFont="1" applyBorder="1" applyAlignment="1">
      <alignment horizontal="center" vertical="center"/>
    </xf>
    <xf numFmtId="44" fontId="5" fillId="0" borderId="38" xfId="0" applyNumberFormat="1" applyFont="1" applyBorder="1" applyAlignment="1">
      <alignment horizontal="center" vertical="center"/>
    </xf>
    <xf numFmtId="44" fontId="5" fillId="0" borderId="49" xfId="0" applyNumberFormat="1" applyFont="1" applyBorder="1" applyAlignment="1">
      <alignment horizontal="center" vertical="center"/>
    </xf>
    <xf numFmtId="0" fontId="11" fillId="0" borderId="0" xfId="0" applyFont="1" applyAlignment="1">
      <alignment wrapText="1"/>
    </xf>
    <xf numFmtId="0" fontId="11" fillId="7" borderId="5" xfId="0" applyFont="1" applyFill="1" applyBorder="1" applyAlignment="1">
      <alignment wrapText="1"/>
    </xf>
    <xf numFmtId="0" fontId="11" fillId="0" borderId="24" xfId="0" applyFont="1" applyBorder="1" applyAlignment="1">
      <alignment horizontal="left" wrapText="1"/>
    </xf>
    <xf numFmtId="0" fontId="11" fillId="0" borderId="44" xfId="0" applyFont="1" applyBorder="1" applyAlignment="1">
      <alignment horizontal="left" wrapText="1"/>
    </xf>
    <xf numFmtId="0" fontId="11" fillId="0" borderId="27" xfId="0" quotePrefix="1" applyFont="1" applyBorder="1" applyAlignment="1">
      <alignment horizontal="left" wrapText="1"/>
    </xf>
    <xf numFmtId="0" fontId="10" fillId="0" borderId="55" xfId="0" applyFont="1" applyBorder="1" applyAlignment="1">
      <alignment horizontal="center" wrapText="1"/>
    </xf>
    <xf numFmtId="0" fontId="11" fillId="0" borderId="55" xfId="0" applyFont="1" applyBorder="1" applyAlignment="1">
      <alignment horizontal="left" vertical="center" wrapText="1"/>
    </xf>
    <xf numFmtId="164" fontId="11" fillId="0" borderId="55" xfId="0" applyNumberFormat="1" applyFont="1" applyBorder="1" applyAlignment="1">
      <alignment horizontal="left" vertical="center" wrapText="1"/>
    </xf>
    <xf numFmtId="0" fontId="16" fillId="3" borderId="7" xfId="0" applyFont="1" applyFill="1" applyBorder="1" applyAlignment="1">
      <alignment horizontal="right" vertical="center" wrapText="1"/>
    </xf>
    <xf numFmtId="0" fontId="20" fillId="0" borderId="24" xfId="0" applyFont="1" applyBorder="1" applyAlignment="1">
      <alignment horizontal="center" wrapText="1"/>
    </xf>
    <xf numFmtId="0" fontId="11" fillId="6" borderId="24" xfId="0" applyFont="1" applyFill="1" applyBorder="1" applyAlignment="1">
      <alignment horizontal="left" vertical="center" wrapText="1"/>
    </xf>
    <xf numFmtId="0" fontId="11" fillId="7" borderId="6" xfId="0" applyFont="1" applyFill="1" applyBorder="1" applyAlignment="1">
      <alignment wrapText="1"/>
    </xf>
    <xf numFmtId="0" fontId="15" fillId="7" borderId="17" xfId="0" applyFont="1" applyFill="1" applyBorder="1" applyAlignment="1">
      <alignment horizontal="center" vertical="center" wrapText="1"/>
    </xf>
    <xf numFmtId="0" fontId="14" fillId="0" borderId="43" xfId="0" applyFont="1" applyBorder="1" applyAlignment="1">
      <alignment horizontal="left" vertical="center" wrapText="1"/>
    </xf>
    <xf numFmtId="0" fontId="14" fillId="7" borderId="36" xfId="0" applyFont="1" applyFill="1" applyBorder="1" applyAlignment="1">
      <alignment horizontal="left" vertical="center" wrapText="1"/>
    </xf>
    <xf numFmtId="39" fontId="11" fillId="6" borderId="36" xfId="0" applyNumberFormat="1" applyFont="1" applyFill="1" applyBorder="1" applyAlignment="1">
      <alignment horizontal="left" vertical="center" wrapText="1"/>
    </xf>
    <xf numFmtId="39" fontId="11" fillId="6" borderId="9" xfId="0" applyNumberFormat="1" applyFont="1" applyFill="1" applyBorder="1" applyAlignment="1">
      <alignment horizontal="left" vertical="center" wrapText="1"/>
    </xf>
    <xf numFmtId="39" fontId="11" fillId="7" borderId="6" xfId="0" applyNumberFormat="1" applyFont="1" applyFill="1" applyBorder="1" applyAlignment="1">
      <alignment horizontal="left" vertical="center" wrapText="1"/>
    </xf>
    <xf numFmtId="39" fontId="11" fillId="6" borderId="37" xfId="0" applyNumberFormat="1" applyFont="1" applyFill="1" applyBorder="1" applyAlignment="1">
      <alignment horizontal="left" vertical="center" wrapText="1"/>
    </xf>
    <xf numFmtId="39" fontId="11" fillId="7" borderId="9" xfId="0" applyNumberFormat="1" applyFont="1" applyFill="1" applyBorder="1" applyAlignment="1">
      <alignment horizontal="left" vertical="center" wrapText="1"/>
    </xf>
    <xf numFmtId="39" fontId="11" fillId="6" borderId="36" xfId="0" applyNumberFormat="1" applyFont="1" applyFill="1" applyBorder="1" applyAlignment="1">
      <alignment horizontal="left" wrapText="1"/>
    </xf>
    <xf numFmtId="0" fontId="14" fillId="6" borderId="36" xfId="0" applyFont="1" applyFill="1" applyBorder="1" applyAlignment="1">
      <alignment horizontal="left" vertical="center" wrapText="1"/>
    </xf>
    <xf numFmtId="39" fontId="11" fillId="7" borderId="36" xfId="0" applyNumberFormat="1" applyFont="1" applyFill="1" applyBorder="1" applyAlignment="1">
      <alignment horizontal="left" vertical="center" wrapText="1"/>
    </xf>
    <xf numFmtId="39" fontId="11" fillId="7" borderId="37" xfId="0" applyNumberFormat="1" applyFont="1" applyFill="1" applyBorder="1" applyAlignment="1">
      <alignment horizontal="left" vertical="center" wrapText="1"/>
    </xf>
    <xf numFmtId="0" fontId="14" fillId="7" borderId="6" xfId="0" applyFont="1" applyFill="1" applyBorder="1" applyAlignment="1">
      <alignment horizontal="left" vertical="center" wrapText="1"/>
    </xf>
    <xf numFmtId="0" fontId="14" fillId="0" borderId="0" xfId="0" applyFont="1" applyAlignment="1">
      <alignment horizontal="left" vertical="center" wrapText="1"/>
    </xf>
    <xf numFmtId="0" fontId="0" fillId="0" borderId="0" xfId="0" applyAlignment="1">
      <alignment wrapText="1"/>
    </xf>
    <xf numFmtId="0" fontId="5" fillId="0" borderId="22" xfId="0" applyFont="1" applyBorder="1" applyAlignment="1">
      <alignment horizontal="center" vertical="center" wrapText="1"/>
    </xf>
    <xf numFmtId="0" fontId="4" fillId="7" borderId="1" xfId="0" applyFont="1" applyFill="1" applyBorder="1" applyAlignment="1">
      <alignment horizontal="right" vertical="center" wrapText="1"/>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4" fillId="0" borderId="54" xfId="0" applyFont="1" applyBorder="1" applyAlignment="1">
      <alignment horizontal="center" vertical="center"/>
    </xf>
    <xf numFmtId="44" fontId="11" fillId="7" borderId="13" xfId="0" applyNumberFormat="1" applyFont="1" applyFill="1" applyBorder="1" applyAlignment="1">
      <alignment horizontal="center" vertical="center"/>
    </xf>
    <xf numFmtId="44" fontId="11" fillId="7" borderId="11" xfId="0" applyNumberFormat="1" applyFont="1" applyFill="1" applyBorder="1" applyAlignment="1">
      <alignment horizontal="center" vertical="center"/>
    </xf>
    <xf numFmtId="39" fontId="11" fillId="7" borderId="4" xfId="0" applyNumberFormat="1" applyFont="1" applyFill="1" applyBorder="1" applyAlignment="1">
      <alignment horizontal="left" vertical="center" wrapText="1"/>
    </xf>
    <xf numFmtId="39" fontId="11" fillId="6" borderId="11" xfId="0" applyNumberFormat="1" applyFont="1" applyFill="1" applyBorder="1" applyAlignment="1">
      <alignment horizontal="left" vertical="center" wrapText="1"/>
    </xf>
    <xf numFmtId="0" fontId="11" fillId="7" borderId="4" xfId="0" applyFont="1" applyFill="1" applyBorder="1" applyAlignment="1">
      <alignment horizontal="left"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1" fillId="7" borderId="7" xfId="0" applyFont="1" applyFill="1" applyBorder="1" applyAlignment="1">
      <alignment horizontal="left" vertical="center"/>
    </xf>
    <xf numFmtId="0" fontId="16" fillId="3" borderId="48" xfId="0" applyFont="1" applyFill="1" applyBorder="1" applyAlignment="1">
      <alignment vertical="center"/>
    </xf>
    <xf numFmtId="0" fontId="16" fillId="3" borderId="38" xfId="0" applyFont="1" applyFill="1" applyBorder="1" applyAlignment="1">
      <alignment vertical="center"/>
    </xf>
    <xf numFmtId="0" fontId="33" fillId="0" borderId="1" xfId="0" applyFont="1" applyBorder="1"/>
    <xf numFmtId="0" fontId="35" fillId="0" borderId="21" xfId="0" applyFont="1" applyBorder="1" applyAlignment="1">
      <alignment horizontal="left" vertical="center"/>
    </xf>
    <xf numFmtId="0" fontId="35" fillId="0" borderId="29" xfId="0" applyFont="1" applyBorder="1" applyAlignment="1">
      <alignment horizontal="left" vertical="center"/>
    </xf>
    <xf numFmtId="0" fontId="33" fillId="0" borderId="44" xfId="0" applyFont="1" applyBorder="1" applyAlignment="1">
      <alignment horizontal="left" vertical="center"/>
    </xf>
    <xf numFmtId="39" fontId="11" fillId="7" borderId="68" xfId="0" applyNumberFormat="1" applyFont="1" applyFill="1" applyBorder="1" applyAlignment="1">
      <alignment horizontal="left" vertical="center" wrapText="1"/>
    </xf>
    <xf numFmtId="0" fontId="33" fillId="0" borderId="69" xfId="0" applyFont="1" applyBorder="1" applyAlignment="1">
      <alignment horizontal="left" vertical="center"/>
    </xf>
    <xf numFmtId="0" fontId="11" fillId="0" borderId="70" xfId="0" applyFont="1" applyBorder="1" applyAlignment="1">
      <alignment horizontal="left" vertical="center"/>
    </xf>
    <xf numFmtId="44" fontId="11" fillId="0" borderId="39" xfId="0" applyNumberFormat="1" applyFont="1" applyBorder="1" applyAlignment="1">
      <alignment horizontal="center" vertical="center"/>
    </xf>
    <xf numFmtId="44" fontId="11" fillId="0" borderId="71" xfId="0" applyNumberFormat="1" applyFont="1" applyBorder="1" applyAlignment="1">
      <alignment horizontal="center" vertical="center"/>
    </xf>
    <xf numFmtId="39" fontId="37" fillId="6" borderId="36" xfId="0" applyNumberFormat="1" applyFont="1" applyFill="1" applyBorder="1" applyAlignment="1">
      <alignment horizontal="left" vertical="center" wrapText="1"/>
    </xf>
    <xf numFmtId="0" fontId="11" fillId="6" borderId="25" xfId="0" applyFont="1" applyFill="1" applyBorder="1" applyAlignment="1">
      <alignment horizontal="left" vertical="center" wrapText="1"/>
    </xf>
    <xf numFmtId="0" fontId="33" fillId="13" borderId="25" xfId="0" applyFont="1" applyFill="1" applyBorder="1" applyAlignment="1">
      <alignment horizontal="left" vertical="center" wrapText="1"/>
    </xf>
    <xf numFmtId="0" fontId="1" fillId="0" borderId="0" xfId="0" applyFont="1"/>
    <xf numFmtId="165" fontId="1" fillId="0" borderId="0" xfId="0" applyNumberFormat="1" applyFont="1"/>
    <xf numFmtId="1" fontId="1" fillId="0" borderId="0" xfId="0" applyNumberFormat="1" applyFont="1"/>
    <xf numFmtId="44" fontId="1" fillId="0" borderId="0" xfId="0" applyNumberFormat="1" applyFont="1"/>
    <xf numFmtId="0" fontId="1" fillId="0" borderId="0" xfId="0" applyFont="1" applyAlignment="1">
      <alignment wrapText="1"/>
    </xf>
    <xf numFmtId="0" fontId="1" fillId="7" borderId="5" xfId="0" applyFont="1" applyFill="1" applyBorder="1"/>
    <xf numFmtId="0" fontId="1" fillId="7" borderId="1" xfId="0" applyFont="1" applyFill="1" applyBorder="1"/>
    <xf numFmtId="165" fontId="1" fillId="7" borderId="1" xfId="0" applyNumberFormat="1" applyFont="1" applyFill="1" applyBorder="1"/>
    <xf numFmtId="1" fontId="1" fillId="7" borderId="1" xfId="0" applyNumberFormat="1" applyFont="1" applyFill="1" applyBorder="1"/>
    <xf numFmtId="165" fontId="1" fillId="7" borderId="6" xfId="0" applyNumberFormat="1" applyFont="1" applyFill="1" applyBorder="1"/>
    <xf numFmtId="0" fontId="1" fillId="0" borderId="1" xfId="0" applyFont="1" applyBorder="1" applyAlignment="1">
      <alignment vertical="center" wrapText="1"/>
    </xf>
    <xf numFmtId="44" fontId="1" fillId="0" borderId="1" xfId="0" applyNumberFormat="1" applyFont="1" applyBorder="1" applyAlignment="1">
      <alignment vertical="center" wrapText="1"/>
    </xf>
    <xf numFmtId="0" fontId="1" fillId="9" borderId="5"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7"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0" borderId="1" xfId="0" applyFont="1" applyBorder="1"/>
    <xf numFmtId="0" fontId="1" fillId="7" borderId="2" xfId="0" applyFont="1" applyFill="1" applyBorder="1" applyAlignment="1">
      <alignment horizontal="left" vertical="center"/>
    </xf>
    <xf numFmtId="0" fontId="1" fillId="7" borderId="3" xfId="0" applyFont="1" applyFill="1" applyBorder="1" applyAlignment="1">
      <alignment horizontal="left" vertical="center"/>
    </xf>
    <xf numFmtId="165" fontId="1" fillId="7" borderId="3" xfId="0" applyNumberFormat="1" applyFont="1" applyFill="1" applyBorder="1" applyAlignment="1">
      <alignment horizontal="left" vertical="center"/>
    </xf>
    <xf numFmtId="1" fontId="1" fillId="7" borderId="3" xfId="0" applyNumberFormat="1" applyFont="1" applyFill="1" applyBorder="1" applyAlignment="1">
      <alignment horizontal="left" vertical="center"/>
    </xf>
    <xf numFmtId="39" fontId="1" fillId="7" borderId="3" xfId="0" applyNumberFormat="1" applyFont="1" applyFill="1" applyBorder="1" applyAlignment="1">
      <alignment horizontal="left" vertical="center"/>
    </xf>
    <xf numFmtId="0" fontId="1" fillId="7" borderId="3" xfId="0" applyFont="1" applyFill="1" applyBorder="1"/>
    <xf numFmtId="44" fontId="1" fillId="7" borderId="3" xfId="0" applyNumberFormat="1" applyFont="1" applyFill="1" applyBorder="1"/>
    <xf numFmtId="0" fontId="1" fillId="7" borderId="4" xfId="0" applyFont="1" applyFill="1" applyBorder="1" applyAlignment="1">
      <alignment wrapText="1"/>
    </xf>
    <xf numFmtId="0" fontId="1" fillId="7" borderId="45" xfId="0" applyFont="1" applyFill="1" applyBorder="1" applyAlignment="1">
      <alignment wrapText="1"/>
    </xf>
    <xf numFmtId="0" fontId="1" fillId="0" borderId="21" xfId="0" applyFont="1" applyBorder="1" applyAlignment="1">
      <alignment horizontal="left" vertical="center"/>
    </xf>
    <xf numFmtId="0" fontId="1" fillId="6" borderId="22" xfId="0" applyFont="1" applyFill="1" applyBorder="1" applyAlignment="1">
      <alignment horizontal="left" vertical="center"/>
    </xf>
    <xf numFmtId="44" fontId="1" fillId="6" borderId="26" xfId="1" applyFont="1" applyFill="1" applyBorder="1" applyAlignment="1">
      <alignment horizontal="left" vertical="center"/>
    </xf>
    <xf numFmtId="44" fontId="1" fillId="6" borderId="62" xfId="1" applyFont="1" applyFill="1" applyBorder="1" applyAlignment="1">
      <alignment horizontal="left" vertical="center"/>
    </xf>
    <xf numFmtId="0" fontId="1" fillId="6" borderId="19" xfId="0" applyFont="1" applyFill="1" applyBorder="1" applyAlignment="1">
      <alignment horizontal="center" vertical="center"/>
    </xf>
    <xf numFmtId="44" fontId="1" fillId="0" borderId="10" xfId="1" applyFont="1" applyFill="1" applyBorder="1" applyAlignment="1">
      <alignment horizontal="left" vertical="center"/>
    </xf>
    <xf numFmtId="165" fontId="1" fillId="0" borderId="25" xfId="0" applyNumberFormat="1" applyFont="1" applyBorder="1" applyAlignment="1">
      <alignment horizontal="left" vertical="center"/>
    </xf>
    <xf numFmtId="1" fontId="1" fillId="6" borderId="19" xfId="0" applyNumberFormat="1" applyFont="1" applyFill="1" applyBorder="1" applyAlignment="1">
      <alignment horizontal="center" vertical="center"/>
    </xf>
    <xf numFmtId="44" fontId="1" fillId="0" borderId="25" xfId="0" applyNumberFormat="1" applyFont="1" applyBorder="1" applyAlignment="1">
      <alignment horizontal="left" vertical="center"/>
    </xf>
    <xf numFmtId="44" fontId="1" fillId="0" borderId="36" xfId="0" applyNumberFormat="1" applyFont="1" applyBorder="1" applyAlignment="1">
      <alignment horizontal="left" vertical="center"/>
    </xf>
    <xf numFmtId="0" fontId="1" fillId="6" borderId="40" xfId="0" applyFont="1" applyFill="1" applyBorder="1" applyAlignment="1">
      <alignment wrapText="1"/>
    </xf>
    <xf numFmtId="0" fontId="1" fillId="0" borderId="24" xfId="0" applyFont="1" applyBorder="1" applyAlignment="1">
      <alignment horizontal="left" vertical="center"/>
    </xf>
    <xf numFmtId="0" fontId="1" fillId="6" borderId="10" xfId="0" applyFont="1" applyFill="1" applyBorder="1" applyAlignment="1">
      <alignment horizontal="left" vertical="center"/>
    </xf>
    <xf numFmtId="0" fontId="1" fillId="6" borderId="10" xfId="0" applyFont="1" applyFill="1" applyBorder="1" applyAlignment="1">
      <alignment horizontal="center" vertical="center"/>
    </xf>
    <xf numFmtId="1" fontId="1" fillId="6" borderId="10" xfId="0" applyNumberFormat="1" applyFont="1" applyFill="1" applyBorder="1" applyAlignment="1">
      <alignment horizontal="center" vertical="center"/>
    </xf>
    <xf numFmtId="0" fontId="1" fillId="0" borderId="27" xfId="0" applyFont="1" applyBorder="1" applyAlignment="1">
      <alignment horizontal="left" vertical="center"/>
    </xf>
    <xf numFmtId="0" fontId="1" fillId="6" borderId="28" xfId="0" applyFont="1" applyFill="1" applyBorder="1" applyAlignment="1">
      <alignment horizontal="left" vertical="center"/>
    </xf>
    <xf numFmtId="44" fontId="1" fillId="6" borderId="47" xfId="1" applyFont="1" applyFill="1" applyBorder="1" applyAlignment="1">
      <alignment horizontal="left" vertical="center"/>
    </xf>
    <xf numFmtId="44" fontId="1" fillId="6" borderId="63" xfId="1" applyFont="1" applyFill="1" applyBorder="1" applyAlignment="1">
      <alignment horizontal="left" vertical="center"/>
    </xf>
    <xf numFmtId="0" fontId="1" fillId="6" borderId="28" xfId="0" applyFont="1" applyFill="1" applyBorder="1" applyAlignment="1">
      <alignment horizontal="center" vertical="center"/>
    </xf>
    <xf numFmtId="44" fontId="1" fillId="0" borderId="28" xfId="1" applyFont="1" applyFill="1" applyBorder="1" applyAlignment="1">
      <alignment horizontal="left" vertical="center"/>
    </xf>
    <xf numFmtId="165" fontId="1" fillId="0" borderId="32" xfId="0" applyNumberFormat="1" applyFont="1" applyBorder="1" applyAlignment="1">
      <alignment horizontal="left" vertical="center"/>
    </xf>
    <xf numFmtId="1" fontId="1" fillId="6" borderId="28" xfId="0" applyNumberFormat="1" applyFont="1" applyFill="1" applyBorder="1" applyAlignment="1">
      <alignment horizontal="center" vertical="center"/>
    </xf>
    <xf numFmtId="44" fontId="1" fillId="0" borderId="68" xfId="0" applyNumberFormat="1" applyFont="1" applyBorder="1" applyAlignment="1">
      <alignment horizontal="left" vertical="center"/>
    </xf>
    <xf numFmtId="0" fontId="1" fillId="6" borderId="46" xfId="0" applyFont="1" applyFill="1" applyBorder="1" applyAlignment="1">
      <alignment wrapText="1"/>
    </xf>
    <xf numFmtId="0" fontId="1" fillId="7" borderId="1" xfId="0" applyFont="1" applyFill="1" applyBorder="1" applyAlignment="1">
      <alignment horizontal="left" vertical="center"/>
    </xf>
    <xf numFmtId="165" fontId="1" fillId="7" borderId="1" xfId="0" applyNumberFormat="1" applyFont="1" applyFill="1" applyBorder="1" applyAlignment="1">
      <alignment horizontal="left" vertical="center"/>
    </xf>
    <xf numFmtId="165" fontId="1" fillId="0" borderId="15" xfId="1" applyNumberFormat="1" applyFont="1" applyBorder="1" applyAlignment="1">
      <alignment horizontal="center" vertical="center"/>
    </xf>
    <xf numFmtId="44" fontId="1" fillId="7" borderId="1" xfId="1" applyFont="1" applyFill="1" applyBorder="1" applyAlignment="1">
      <alignment horizontal="center" vertical="center"/>
    </xf>
    <xf numFmtId="39" fontId="1" fillId="7" borderId="1" xfId="0" applyNumberFormat="1" applyFont="1" applyFill="1" applyBorder="1" applyAlignment="1">
      <alignment horizontal="left" vertical="center"/>
    </xf>
    <xf numFmtId="0" fontId="1" fillId="7" borderId="6" xfId="0" applyFont="1" applyFill="1" applyBorder="1" applyAlignment="1">
      <alignment wrapText="1"/>
    </xf>
    <xf numFmtId="0" fontId="1" fillId="0" borderId="1" xfId="0" applyFont="1" applyBorder="1" applyAlignment="1">
      <alignment wrapText="1"/>
    </xf>
    <xf numFmtId="0" fontId="1" fillId="7" borderId="7" xfId="0" applyFont="1" applyFill="1" applyBorder="1" applyAlignment="1">
      <alignment horizontal="left" vertical="center"/>
    </xf>
    <xf numFmtId="0" fontId="1" fillId="7" borderId="8" xfId="0" applyFont="1" applyFill="1" applyBorder="1" applyAlignment="1">
      <alignment horizontal="left" vertical="center"/>
    </xf>
    <xf numFmtId="165" fontId="1" fillId="7" borderId="8" xfId="0" applyNumberFormat="1" applyFont="1" applyFill="1" applyBorder="1" applyAlignment="1">
      <alignment horizontal="left" vertical="center"/>
    </xf>
    <xf numFmtId="1" fontId="1" fillId="7" borderId="8" xfId="0" applyNumberFormat="1" applyFont="1" applyFill="1" applyBorder="1" applyAlignment="1">
      <alignment horizontal="left" vertical="center"/>
    </xf>
    <xf numFmtId="39" fontId="1" fillId="7" borderId="8" xfId="0" applyNumberFormat="1" applyFont="1" applyFill="1" applyBorder="1" applyAlignment="1">
      <alignment horizontal="left" vertical="center"/>
    </xf>
    <xf numFmtId="0" fontId="1" fillId="7" borderId="8" xfId="0" applyFont="1" applyFill="1" applyBorder="1"/>
    <xf numFmtId="44" fontId="1" fillId="7" borderId="8" xfId="0" applyNumberFormat="1" applyFont="1" applyFill="1" applyBorder="1"/>
    <xf numFmtId="0" fontId="1" fillId="7" borderId="9" xfId="0" applyFont="1" applyFill="1" applyBorder="1" applyAlignment="1">
      <alignment wrapText="1"/>
    </xf>
    <xf numFmtId="44" fontId="1" fillId="7" borderId="18" xfId="1" applyFont="1" applyFill="1" applyBorder="1" applyAlignment="1">
      <alignment horizontal="center" vertical="center"/>
    </xf>
    <xf numFmtId="1" fontId="1" fillId="7" borderId="18" xfId="1" applyNumberFormat="1" applyFont="1" applyFill="1" applyBorder="1" applyAlignment="1">
      <alignment horizontal="center" vertical="center"/>
    </xf>
    <xf numFmtId="165" fontId="1" fillId="7" borderId="18" xfId="1" applyNumberFormat="1" applyFont="1" applyFill="1" applyBorder="1" applyAlignment="1">
      <alignment horizontal="center" vertical="center"/>
    </xf>
    <xf numFmtId="39" fontId="1" fillId="7" borderId="18" xfId="0" applyNumberFormat="1" applyFont="1" applyFill="1" applyBorder="1" applyAlignment="1">
      <alignment horizontal="left" vertical="center"/>
    </xf>
    <xf numFmtId="0" fontId="1" fillId="7" borderId="18" xfId="0" applyFont="1" applyFill="1" applyBorder="1"/>
    <xf numFmtId="44" fontId="1" fillId="7" borderId="18" xfId="0" applyNumberFormat="1" applyFont="1" applyFill="1" applyBorder="1"/>
    <xf numFmtId="0" fontId="1" fillId="7" borderId="17" xfId="0" applyFont="1" applyFill="1" applyBorder="1" applyAlignment="1">
      <alignment wrapText="1"/>
    </xf>
    <xf numFmtId="44" fontId="1" fillId="6" borderId="26" xfId="1" applyFont="1" applyFill="1" applyBorder="1" applyAlignment="1">
      <alignment horizontal="center" vertical="center"/>
    </xf>
    <xf numFmtId="44" fontId="1" fillId="6" borderId="62" xfId="1" applyFont="1" applyFill="1" applyBorder="1" applyAlignment="1">
      <alignment horizontal="center" vertical="center"/>
    </xf>
    <xf numFmtId="44" fontId="1" fillId="0" borderId="1" xfId="1" applyFont="1" applyFill="1" applyBorder="1" applyAlignment="1">
      <alignment horizontal="left" vertical="center"/>
    </xf>
    <xf numFmtId="165" fontId="1" fillId="0" borderId="6" xfId="0" applyNumberFormat="1" applyFont="1" applyBorder="1" applyAlignment="1">
      <alignment horizontal="left" vertical="center"/>
    </xf>
    <xf numFmtId="1" fontId="1" fillId="6" borderId="19" xfId="1" applyNumberFormat="1" applyFont="1" applyFill="1" applyBorder="1" applyAlignment="1">
      <alignment horizontal="center" vertical="center"/>
    </xf>
    <xf numFmtId="1" fontId="1" fillId="6" borderId="19" xfId="3" applyNumberFormat="1" applyFont="1" applyFill="1" applyBorder="1" applyAlignment="1">
      <alignment horizontal="center" vertical="center"/>
    </xf>
    <xf numFmtId="1" fontId="1" fillId="6" borderId="1" xfId="3" applyNumberFormat="1" applyFont="1" applyFill="1" applyBorder="1" applyAlignment="1">
      <alignment horizontal="center" vertical="center"/>
    </xf>
    <xf numFmtId="39" fontId="1" fillId="6" borderId="19" xfId="0" applyNumberFormat="1" applyFont="1" applyFill="1" applyBorder="1" applyAlignment="1">
      <alignment horizontal="center" vertical="center"/>
    </xf>
    <xf numFmtId="44" fontId="1" fillId="0" borderId="6" xfId="0" applyNumberFormat="1" applyFont="1" applyBorder="1" applyAlignment="1">
      <alignment horizontal="left" vertical="center"/>
    </xf>
    <xf numFmtId="1" fontId="1" fillId="6" borderId="10" xfId="1" applyNumberFormat="1" applyFont="1" applyFill="1" applyBorder="1" applyAlignment="1">
      <alignment horizontal="center" vertical="center"/>
    </xf>
    <xf numFmtId="1" fontId="1" fillId="6" borderId="10" xfId="3" applyNumberFormat="1" applyFont="1" applyFill="1" applyBorder="1" applyAlignment="1">
      <alignment horizontal="center" vertical="center"/>
    </xf>
    <xf numFmtId="39" fontId="1" fillId="6" borderId="10" xfId="0" applyNumberFormat="1" applyFont="1" applyFill="1" applyBorder="1" applyAlignment="1">
      <alignment horizontal="center" vertical="center"/>
    </xf>
    <xf numFmtId="44" fontId="1" fillId="6" borderId="61" xfId="1" applyFont="1" applyFill="1" applyBorder="1" applyAlignment="1">
      <alignment horizontal="center" vertical="center"/>
    </xf>
    <xf numFmtId="44" fontId="1" fillId="0" borderId="8" xfId="1" applyFont="1" applyFill="1" applyBorder="1" applyAlignment="1">
      <alignment horizontal="left" vertical="center"/>
    </xf>
    <xf numFmtId="1" fontId="1" fillId="6" borderId="28" xfId="1" applyNumberFormat="1" applyFont="1" applyFill="1" applyBorder="1" applyAlignment="1">
      <alignment horizontal="center" vertical="center"/>
    </xf>
    <xf numFmtId="1" fontId="1" fillId="6" borderId="28" xfId="3" applyNumberFormat="1" applyFont="1" applyFill="1" applyBorder="1" applyAlignment="1">
      <alignment horizontal="center" vertical="center"/>
    </xf>
    <xf numFmtId="1" fontId="1" fillId="6" borderId="8" xfId="3" applyNumberFormat="1" applyFont="1" applyFill="1" applyBorder="1" applyAlignment="1">
      <alignment horizontal="center" vertical="center"/>
    </xf>
    <xf numFmtId="39" fontId="1" fillId="6" borderId="28" xfId="0" applyNumberFormat="1" applyFont="1" applyFill="1" applyBorder="1" applyAlignment="1">
      <alignment horizontal="center" vertical="center"/>
    </xf>
    <xf numFmtId="0" fontId="1" fillId="7" borderId="16" xfId="0" applyFont="1" applyFill="1" applyBorder="1" applyAlignment="1">
      <alignment horizontal="left" vertical="center"/>
    </xf>
    <xf numFmtId="0" fontId="1" fillId="7" borderId="18" xfId="0" applyFont="1" applyFill="1" applyBorder="1" applyAlignment="1">
      <alignment horizontal="left" vertical="center"/>
    </xf>
    <xf numFmtId="165" fontId="1" fillId="7" borderId="18" xfId="0" applyNumberFormat="1" applyFont="1" applyFill="1" applyBorder="1" applyAlignment="1">
      <alignment horizontal="left" vertical="center"/>
    </xf>
    <xf numFmtId="1" fontId="1" fillId="7" borderId="18" xfId="0" applyNumberFormat="1" applyFont="1" applyFill="1" applyBorder="1" applyAlignment="1">
      <alignment horizontal="left" vertical="center"/>
    </xf>
    <xf numFmtId="0" fontId="1" fillId="6" borderId="33" xfId="0" applyFont="1" applyFill="1" applyBorder="1" applyAlignment="1">
      <alignment horizontal="center" vertical="center"/>
    </xf>
    <xf numFmtId="0" fontId="1" fillId="6" borderId="19" xfId="0" applyFont="1" applyFill="1" applyBorder="1" applyAlignment="1">
      <alignment horizontal="left" vertical="center"/>
    </xf>
    <xf numFmtId="0" fontId="1" fillId="6" borderId="20" xfId="0" applyFont="1" applyFill="1" applyBorder="1" applyAlignment="1">
      <alignment horizontal="center" vertical="center"/>
    </xf>
    <xf numFmtId="0" fontId="1" fillId="6" borderId="31" xfId="0" applyFont="1" applyFill="1" applyBorder="1" applyAlignment="1">
      <alignment horizontal="center" vertical="center"/>
    </xf>
    <xf numFmtId="0" fontId="1" fillId="6" borderId="29" xfId="0" applyFont="1" applyFill="1" applyBorder="1" applyAlignment="1">
      <alignment horizontal="left" vertical="center"/>
    </xf>
    <xf numFmtId="44" fontId="1" fillId="0" borderId="10" xfId="1" applyFont="1" applyFill="1" applyBorder="1" applyAlignment="1">
      <alignment horizontal="center" vertical="center"/>
    </xf>
    <xf numFmtId="165" fontId="1" fillId="6" borderId="10" xfId="0" applyNumberFormat="1" applyFont="1" applyFill="1" applyBorder="1" applyAlignment="1">
      <alignment horizontal="center" vertical="center"/>
    </xf>
    <xf numFmtId="0" fontId="1" fillId="0" borderId="10" xfId="0" applyFont="1" applyBorder="1" applyAlignment="1">
      <alignment horizontal="center" vertical="center"/>
    </xf>
    <xf numFmtId="0" fontId="1" fillId="6" borderId="10" xfId="0" applyFont="1" applyFill="1" applyBorder="1" applyAlignment="1">
      <alignment horizontal="center" vertical="center" wrapText="1"/>
    </xf>
    <xf numFmtId="0" fontId="1" fillId="6" borderId="20" xfId="0" applyFont="1" applyFill="1" applyBorder="1" applyAlignment="1">
      <alignment horizontal="left" vertical="center"/>
    </xf>
    <xf numFmtId="0" fontId="1" fillId="6" borderId="31" xfId="0" applyFont="1" applyFill="1" applyBorder="1" applyAlignment="1">
      <alignment horizontal="left" vertical="center"/>
    </xf>
    <xf numFmtId="44" fontId="1" fillId="6" borderId="47" xfId="1" applyFont="1" applyFill="1" applyBorder="1" applyAlignment="1">
      <alignment horizontal="center" vertical="center"/>
    </xf>
    <xf numFmtId="44" fontId="1" fillId="0" borderId="28" xfId="1" applyFont="1" applyFill="1" applyBorder="1" applyAlignment="1">
      <alignment horizontal="center" vertical="center"/>
    </xf>
    <xf numFmtId="165" fontId="1" fillId="6" borderId="28" xfId="0" applyNumberFormat="1" applyFont="1" applyFill="1" applyBorder="1" applyAlignment="1">
      <alignment horizontal="center" vertical="center"/>
    </xf>
    <xf numFmtId="0" fontId="1" fillId="0" borderId="28" xfId="0" applyFont="1" applyBorder="1" applyAlignment="1">
      <alignment horizontal="center" vertical="center"/>
    </xf>
    <xf numFmtId="44" fontId="1" fillId="0" borderId="32" xfId="0" applyNumberFormat="1" applyFont="1" applyBorder="1" applyAlignment="1">
      <alignment horizontal="left" vertical="center"/>
    </xf>
    <xf numFmtId="0" fontId="1" fillId="6" borderId="28" xfId="0" applyFont="1" applyFill="1" applyBorder="1" applyAlignment="1">
      <alignment horizontal="center" vertical="center" wrapText="1"/>
    </xf>
    <xf numFmtId="1" fontId="1" fillId="7" borderId="1" xfId="0" applyNumberFormat="1" applyFont="1" applyFill="1" applyBorder="1" applyAlignment="1">
      <alignment horizontal="left" vertical="center"/>
    </xf>
    <xf numFmtId="44" fontId="1" fillId="7" borderId="3" xfId="0" applyNumberFormat="1" applyFont="1" applyFill="1" applyBorder="1" applyAlignment="1">
      <alignment horizontal="left" vertical="center"/>
    </xf>
    <xf numFmtId="0" fontId="1" fillId="7" borderId="3" xfId="0" applyFont="1" applyFill="1" applyBorder="1" applyAlignment="1">
      <alignment horizontal="left" vertical="center" wrapText="1"/>
    </xf>
    <xf numFmtId="44" fontId="1" fillId="7" borderId="8" xfId="0" applyNumberFormat="1" applyFont="1" applyFill="1" applyBorder="1" applyAlignment="1">
      <alignment horizontal="left" vertical="center"/>
    </xf>
    <xf numFmtId="0" fontId="1" fillId="7" borderId="8" xfId="0" applyFont="1" applyFill="1" applyBorder="1" applyAlignment="1">
      <alignment horizontal="left" vertical="center" wrapText="1"/>
    </xf>
    <xf numFmtId="0" fontId="1" fillId="0" borderId="1" xfId="0" applyFont="1" applyBorder="1" applyAlignment="1">
      <alignment horizontal="left" vertical="center"/>
    </xf>
    <xf numFmtId="165" fontId="1" fillId="0" borderId="1" xfId="0" applyNumberFormat="1" applyFont="1" applyBorder="1" applyAlignment="1">
      <alignment horizontal="left" vertical="center"/>
    </xf>
    <xf numFmtId="1" fontId="1" fillId="0" borderId="1" xfId="0" applyNumberFormat="1" applyFont="1" applyBorder="1" applyAlignment="1">
      <alignment horizontal="left" vertical="center"/>
    </xf>
    <xf numFmtId="39" fontId="1" fillId="0" borderId="1" xfId="0" applyNumberFormat="1" applyFont="1" applyBorder="1" applyAlignment="1">
      <alignment horizontal="left" vertical="center"/>
    </xf>
    <xf numFmtId="44" fontId="1" fillId="0" borderId="1" xfId="0" applyNumberFormat="1" applyFont="1" applyBorder="1"/>
    <xf numFmtId="0" fontId="1" fillId="0" borderId="1" xfId="0" applyFont="1" applyBorder="1" applyAlignment="1">
      <alignment horizontal="left"/>
    </xf>
    <xf numFmtId="166" fontId="1" fillId="10" borderId="10" xfId="2" applyNumberFormat="1" applyFont="1" applyFill="1" applyBorder="1" applyAlignment="1">
      <alignment horizontal="left" vertical="center" wrapText="1"/>
    </xf>
    <xf numFmtId="165" fontId="1" fillId="9" borderId="6" xfId="0" applyNumberFormat="1" applyFont="1" applyFill="1" applyBorder="1" applyAlignment="1">
      <alignment horizontal="left" vertical="center" wrapText="1"/>
    </xf>
    <xf numFmtId="44" fontId="1" fillId="10" borderId="10" xfId="1" applyFont="1" applyFill="1" applyBorder="1" applyAlignment="1">
      <alignment horizontal="left" wrapText="1"/>
    </xf>
    <xf numFmtId="165" fontId="1" fillId="9" borderId="9" xfId="0" applyNumberFormat="1" applyFont="1" applyFill="1" applyBorder="1" applyAlignment="1">
      <alignment horizontal="left" vertical="center" wrapText="1"/>
    </xf>
    <xf numFmtId="17" fontId="11" fillId="0" borderId="30" xfId="0" applyNumberFormat="1" applyFont="1" applyBorder="1" applyAlignment="1">
      <alignment horizontal="center"/>
    </xf>
    <xf numFmtId="17" fontId="11" fillId="0" borderId="32" xfId="0" applyNumberFormat="1" applyFont="1" applyBorder="1" applyAlignment="1">
      <alignment horizontal="center"/>
    </xf>
    <xf numFmtId="167" fontId="11" fillId="6" borderId="10" xfId="1" applyNumberFormat="1" applyFont="1" applyFill="1" applyBorder="1" applyAlignment="1">
      <alignment horizontal="center" vertical="center"/>
    </xf>
    <xf numFmtId="0" fontId="11" fillId="0" borderId="0" xfId="0" applyFont="1" applyAlignment="1">
      <alignment horizontal="center"/>
    </xf>
    <xf numFmtId="0" fontId="12" fillId="2" borderId="16"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7" xfId="0" applyFont="1" applyFill="1" applyBorder="1" applyAlignment="1">
      <alignment horizontal="center"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9" fillId="2" borderId="16"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7" xfId="0"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7" borderId="48" xfId="0" applyFont="1" applyFill="1" applyBorder="1" applyAlignment="1">
      <alignment horizontal="center" vertical="center"/>
    </xf>
    <xf numFmtId="0" fontId="5" fillId="7" borderId="38" xfId="0" applyFont="1" applyFill="1" applyBorder="1" applyAlignment="1">
      <alignment horizontal="center" vertical="center"/>
    </xf>
    <xf numFmtId="0" fontId="4" fillId="3" borderId="13" xfId="0" applyFont="1" applyFill="1" applyBorder="1" applyAlignment="1">
      <alignment horizontal="right" vertical="center"/>
    </xf>
    <xf numFmtId="0" fontId="4" fillId="3" borderId="14" xfId="0" applyFont="1" applyFill="1" applyBorder="1" applyAlignment="1">
      <alignment horizontal="right" vertical="center"/>
    </xf>
    <xf numFmtId="0" fontId="8" fillId="5" borderId="16" xfId="0" applyFont="1" applyFill="1" applyBorder="1" applyAlignment="1">
      <alignment horizontal="left" vertical="center"/>
    </xf>
    <xf numFmtId="0" fontId="8" fillId="5" borderId="18" xfId="0" applyFont="1" applyFill="1" applyBorder="1" applyAlignment="1">
      <alignment horizontal="left" vertical="center"/>
    </xf>
    <xf numFmtId="0" fontId="8" fillId="5" borderId="17" xfId="0" applyFont="1" applyFill="1" applyBorder="1" applyAlignment="1">
      <alignment horizontal="left" vertical="center"/>
    </xf>
    <xf numFmtId="0" fontId="1" fillId="9" borderId="2"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4" xfId="0" applyFont="1" applyFill="1" applyBorder="1" applyAlignment="1">
      <alignment horizontal="left" vertical="center" wrapText="1"/>
    </xf>
    <xf numFmtId="0" fontId="1" fillId="9" borderId="5"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6" xfId="0" applyFont="1" applyFill="1" applyBorder="1" applyAlignment="1">
      <alignment horizontal="left" vertical="center" wrapText="1"/>
    </xf>
    <xf numFmtId="0" fontId="1" fillId="9" borderId="7"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9" borderId="9" xfId="0" applyFont="1" applyFill="1" applyBorder="1" applyAlignment="1">
      <alignment horizontal="left" vertical="center" wrapText="1"/>
    </xf>
    <xf numFmtId="0" fontId="5" fillId="0" borderId="45" xfId="0" applyFont="1" applyBorder="1" applyAlignment="1">
      <alignment horizontal="left"/>
    </xf>
    <xf numFmtId="0" fontId="5" fillId="0" borderId="46" xfId="0" applyFont="1" applyBorder="1" applyAlignment="1">
      <alignment horizontal="left"/>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5" fillId="0" borderId="34" xfId="0" applyFont="1" applyBorder="1" applyAlignment="1">
      <alignment horizontal="left" wrapText="1"/>
    </xf>
    <xf numFmtId="0" fontId="5" fillId="0" borderId="35" xfId="0" applyFont="1" applyBorder="1" applyAlignment="1">
      <alignment horizontal="left" wrapText="1"/>
    </xf>
    <xf numFmtId="0" fontId="5" fillId="0" borderId="67" xfId="0" applyFont="1" applyBorder="1" applyAlignment="1">
      <alignment horizontal="center" vertical="center"/>
    </xf>
    <xf numFmtId="0" fontId="5" fillId="7" borderId="66" xfId="0" applyFont="1" applyFill="1" applyBorder="1" applyAlignment="1">
      <alignment horizontal="center" vertical="center"/>
    </xf>
    <xf numFmtId="0" fontId="5" fillId="7" borderId="16" xfId="0" applyFont="1" applyFill="1" applyBorder="1" applyAlignment="1">
      <alignment horizontal="center" vertical="center"/>
    </xf>
    <xf numFmtId="0" fontId="5" fillId="7" borderId="18" xfId="0" applyFont="1" applyFill="1" applyBorder="1" applyAlignment="1">
      <alignment horizontal="center" vertical="center"/>
    </xf>
    <xf numFmtId="0" fontId="4" fillId="3" borderId="16" xfId="0" applyFont="1" applyFill="1" applyBorder="1" applyAlignment="1">
      <alignment horizontal="right" vertical="center"/>
    </xf>
    <xf numFmtId="0" fontId="4" fillId="3" borderId="18" xfId="0" applyFont="1" applyFill="1" applyBorder="1" applyAlignment="1">
      <alignment horizontal="right" vertical="center"/>
    </xf>
    <xf numFmtId="0" fontId="5" fillId="0" borderId="42" xfId="0" applyFont="1" applyBorder="1" applyAlignment="1">
      <alignment horizontal="center"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5" fillId="0" borderId="34" xfId="0" applyFont="1" applyBorder="1" applyAlignment="1">
      <alignment horizontal="left"/>
    </xf>
    <xf numFmtId="0" fontId="5" fillId="0" borderId="35" xfId="0" applyFont="1" applyBorder="1" applyAlignment="1">
      <alignment horizontal="left"/>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6" fillId="3" borderId="7" xfId="0" applyFont="1" applyFill="1" applyBorder="1" applyAlignment="1">
      <alignment horizontal="right" vertical="center"/>
    </xf>
    <xf numFmtId="0" fontId="16" fillId="3" borderId="8" xfId="0" applyFont="1" applyFill="1" applyBorder="1" applyAlignment="1">
      <alignment horizontal="right" vertical="center"/>
    </xf>
    <xf numFmtId="0" fontId="33" fillId="11" borderId="55" xfId="0" applyFont="1" applyFill="1" applyBorder="1" applyAlignment="1">
      <alignment horizontal="center" vertical="center"/>
    </xf>
    <xf numFmtId="0" fontId="33" fillId="11" borderId="53" xfId="0" applyFont="1" applyFill="1" applyBorder="1" applyAlignment="1">
      <alignment horizontal="center" vertical="center"/>
    </xf>
    <xf numFmtId="0" fontId="34" fillId="12" borderId="7" xfId="0" applyFont="1" applyFill="1" applyBorder="1" applyAlignment="1">
      <alignment horizontal="center" vertical="center"/>
    </xf>
    <xf numFmtId="0" fontId="34" fillId="12" borderId="8" xfId="0" applyFont="1" applyFill="1" applyBorder="1" applyAlignment="1">
      <alignment horizontal="center" vertical="center"/>
    </xf>
    <xf numFmtId="0" fontId="16" fillId="3" borderId="47" xfId="0" applyFont="1" applyFill="1" applyBorder="1" applyAlignment="1">
      <alignment horizontal="right" vertical="center"/>
    </xf>
    <xf numFmtId="0" fontId="16" fillId="3" borderId="39" xfId="0" applyFont="1" applyFill="1" applyBorder="1" applyAlignment="1">
      <alignment horizontal="right" vertical="center"/>
    </xf>
    <xf numFmtId="0" fontId="14" fillId="7" borderId="5" xfId="0" applyFont="1" applyFill="1" applyBorder="1" applyAlignment="1">
      <alignment horizontal="center" vertical="center"/>
    </xf>
    <xf numFmtId="0" fontId="14" fillId="7" borderId="1" xfId="0" applyFont="1" applyFill="1" applyBorder="1" applyAlignment="1">
      <alignment horizontal="center" vertical="center"/>
    </xf>
    <xf numFmtId="0" fontId="11" fillId="7" borderId="55" xfId="0" applyFont="1" applyFill="1" applyBorder="1" applyAlignment="1">
      <alignment horizontal="center"/>
    </xf>
    <xf numFmtId="0" fontId="11" fillId="7" borderId="53" xfId="0" applyFont="1" applyFill="1" applyBorder="1" applyAlignment="1">
      <alignment horizontal="center"/>
    </xf>
    <xf numFmtId="0" fontId="16" fillId="5" borderId="51" xfId="0" applyFont="1" applyFill="1" applyBorder="1" applyAlignment="1">
      <alignment horizontal="center" vertical="center"/>
    </xf>
    <xf numFmtId="0" fontId="16" fillId="5" borderId="52" xfId="0" applyFont="1" applyFill="1" applyBorder="1" applyAlignment="1">
      <alignment horizontal="center" vertical="center"/>
    </xf>
    <xf numFmtId="0" fontId="16" fillId="5" borderId="54" xfId="0" applyFont="1" applyFill="1" applyBorder="1" applyAlignment="1">
      <alignment horizontal="center" vertical="center"/>
    </xf>
    <xf numFmtId="0" fontId="16" fillId="3" borderId="48" xfId="0" applyFont="1" applyFill="1" applyBorder="1" applyAlignment="1">
      <alignment horizontal="right" vertical="center"/>
    </xf>
    <xf numFmtId="0" fontId="16" fillId="3" borderId="38" xfId="0" applyFont="1" applyFill="1" applyBorder="1" applyAlignment="1">
      <alignment horizontal="right" vertical="center"/>
    </xf>
    <xf numFmtId="0" fontId="14" fillId="7" borderId="55" xfId="0" applyFont="1" applyFill="1" applyBorder="1" applyAlignment="1">
      <alignment horizontal="center" vertical="center"/>
    </xf>
    <xf numFmtId="0" fontId="14" fillId="7" borderId="53" xfId="0" applyFont="1" applyFill="1" applyBorder="1" applyAlignment="1">
      <alignment horizontal="center" vertical="center"/>
    </xf>
    <xf numFmtId="0" fontId="11" fillId="9" borderId="5" xfId="0" applyFont="1" applyFill="1" applyBorder="1" applyAlignment="1">
      <alignment horizontal="left" vertical="center"/>
    </xf>
    <xf numFmtId="0" fontId="11" fillId="9" borderId="1" xfId="0" applyFont="1" applyFill="1" applyBorder="1" applyAlignment="1">
      <alignment horizontal="left" vertical="center"/>
    </xf>
    <xf numFmtId="0" fontId="11" fillId="9" borderId="6" xfId="0" applyFont="1" applyFill="1" applyBorder="1" applyAlignment="1">
      <alignment horizontal="left" vertical="center"/>
    </xf>
    <xf numFmtId="0" fontId="11" fillId="9" borderId="7" xfId="0" applyFont="1" applyFill="1" applyBorder="1" applyAlignment="1">
      <alignment horizontal="left" vertical="center" wrapText="1"/>
    </xf>
    <xf numFmtId="0" fontId="11" fillId="9" borderId="8" xfId="0" applyFont="1" applyFill="1" applyBorder="1" applyAlignment="1">
      <alignment horizontal="left" vertical="center" wrapText="1"/>
    </xf>
    <xf numFmtId="0" fontId="11" fillId="9" borderId="9" xfId="0" applyFont="1" applyFill="1" applyBorder="1" applyAlignment="1">
      <alignment horizontal="left" vertical="center" wrapText="1"/>
    </xf>
    <xf numFmtId="0" fontId="19" fillId="3" borderId="7" xfId="0" applyFont="1" applyFill="1" applyBorder="1" applyAlignment="1">
      <alignment horizontal="right" vertical="center"/>
    </xf>
    <xf numFmtId="0" fontId="19" fillId="3" borderId="9" xfId="0" applyFont="1" applyFill="1" applyBorder="1" applyAlignment="1">
      <alignment horizontal="right" vertical="center"/>
    </xf>
    <xf numFmtId="0" fontId="19" fillId="3" borderId="48" xfId="0" applyFont="1" applyFill="1" applyBorder="1" applyAlignment="1">
      <alignment horizontal="center" vertical="center"/>
    </xf>
    <xf numFmtId="0" fontId="19" fillId="3" borderId="38" xfId="0" applyFont="1" applyFill="1" applyBorder="1" applyAlignment="1">
      <alignment horizontal="center" vertical="center"/>
    </xf>
    <xf numFmtId="0" fontId="19" fillId="3" borderId="50" xfId="0" applyFont="1" applyFill="1" applyBorder="1" applyAlignment="1">
      <alignment horizontal="center" vertical="center"/>
    </xf>
    <xf numFmtId="0" fontId="16" fillId="4" borderId="21" xfId="0" applyFont="1" applyFill="1" applyBorder="1" applyAlignment="1">
      <alignment horizontal="center"/>
    </xf>
    <xf numFmtId="0" fontId="16" fillId="4" borderId="23" xfId="0" applyFont="1" applyFill="1" applyBorder="1" applyAlignment="1">
      <alignment horizontal="center"/>
    </xf>
    <xf numFmtId="0" fontId="16" fillId="4" borderId="52" xfId="0" applyFont="1" applyFill="1" applyBorder="1" applyAlignment="1">
      <alignment horizontal="center"/>
    </xf>
    <xf numFmtId="0" fontId="16" fillId="4" borderId="54" xfId="0" applyFont="1" applyFill="1" applyBorder="1" applyAlignment="1">
      <alignment horizontal="center"/>
    </xf>
    <xf numFmtId="0" fontId="16" fillId="4" borderId="22" xfId="0" applyFont="1" applyFill="1" applyBorder="1" applyAlignment="1">
      <alignment horizontal="center"/>
    </xf>
    <xf numFmtId="0" fontId="30" fillId="9" borderId="2" xfId="0" applyFont="1" applyFill="1" applyBorder="1" applyAlignment="1">
      <alignment horizontal="left" vertical="center" wrapText="1"/>
    </xf>
    <xf numFmtId="0" fontId="30" fillId="9" borderId="3" xfId="0" applyFont="1" applyFill="1" applyBorder="1" applyAlignment="1">
      <alignment horizontal="left" vertical="center" wrapText="1"/>
    </xf>
    <xf numFmtId="0" fontId="30" fillId="9" borderId="4" xfId="0" applyFont="1" applyFill="1" applyBorder="1" applyAlignment="1">
      <alignment horizontal="left" vertical="center" wrapText="1"/>
    </xf>
    <xf numFmtId="0" fontId="21" fillId="9" borderId="5" xfId="0" applyFont="1" applyFill="1" applyBorder="1" applyAlignment="1">
      <alignment horizontal="left" vertical="center" wrapText="1"/>
    </xf>
    <xf numFmtId="0" fontId="21" fillId="9" borderId="1" xfId="0" applyFont="1" applyFill="1" applyBorder="1" applyAlignment="1">
      <alignment horizontal="left" vertical="center" wrapText="1"/>
    </xf>
    <xf numFmtId="0" fontId="21" fillId="9" borderId="6" xfId="0" applyFont="1" applyFill="1" applyBorder="1" applyAlignment="1">
      <alignment horizontal="left" vertical="center" wrapText="1"/>
    </xf>
    <xf numFmtId="0" fontId="36" fillId="9" borderId="5" xfId="0" applyFont="1" applyFill="1" applyBorder="1" applyAlignment="1">
      <alignment horizontal="left" vertical="center" wrapText="1"/>
    </xf>
    <xf numFmtId="0" fontId="11" fillId="9" borderId="5"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1" fillId="7" borderId="16" xfId="0" applyFont="1" applyFill="1" applyBorder="1" applyAlignment="1">
      <alignment horizontal="center"/>
    </xf>
    <xf numFmtId="0" fontId="11" fillId="7" borderId="18" xfId="0" applyFont="1" applyFill="1" applyBorder="1" applyAlignment="1">
      <alignment horizontal="center"/>
    </xf>
    <xf numFmtId="0" fontId="11" fillId="7" borderId="17" xfId="0" applyFont="1" applyFill="1" applyBorder="1" applyAlignment="1">
      <alignment horizontal="center"/>
    </xf>
    <xf numFmtId="0" fontId="14" fillId="9" borderId="5" xfId="0" applyFont="1" applyFill="1" applyBorder="1" applyAlignment="1">
      <alignment horizontal="left" vertical="center" wrapText="1"/>
    </xf>
    <xf numFmtId="0" fontId="14" fillId="9" borderId="1" xfId="0" applyFont="1" applyFill="1" applyBorder="1" applyAlignment="1">
      <alignment horizontal="left" vertical="center" wrapText="1"/>
    </xf>
    <xf numFmtId="0" fontId="14" fillId="9" borderId="6" xfId="0" applyFont="1" applyFill="1" applyBorder="1" applyAlignment="1">
      <alignment horizontal="left" vertical="center" wrapText="1"/>
    </xf>
  </cellXfs>
  <cellStyles count="4">
    <cellStyle name="Comma" xfId="3" builtinId="3"/>
    <cellStyle name="Currency" xfId="1" builtinId="4"/>
    <cellStyle name="Normal" xfId="0" builtinId="0"/>
    <cellStyle name="Percent" xfId="2" builtinId="5"/>
  </cellStyles>
  <dxfs count="2">
    <dxf>
      <fill>
        <patternFill>
          <bgColor rgb="FFFFFF00"/>
        </patternFill>
      </fill>
    </dxf>
    <dxf>
      <fill>
        <patternFill patternType="solid">
          <fgColor theme="0"/>
          <bgColor rgb="FFFFFF00"/>
        </patternFill>
      </fill>
    </dxf>
  </dxfs>
  <tableStyles count="0" defaultTableStyle="TableStyleMedium2" defaultPivotStyle="PivotStyleLight16"/>
  <colors>
    <mruColors>
      <color rgb="FF81D3EB"/>
      <color rgb="FF8B0015"/>
      <color rgb="FF0C234B"/>
      <color rgb="FFAB0520"/>
      <color rgb="FFEF4056"/>
      <color rgb="FFFCA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4</xdr:col>
      <xdr:colOff>1943101</xdr:colOff>
      <xdr:row>6</xdr:row>
      <xdr:rowOff>4566</xdr:rowOff>
    </xdr:to>
    <xdr:pic>
      <xdr:nvPicPr>
        <xdr:cNvPr id="6" name="Picture 5">
          <a:extLst>
            <a:ext uri="{FF2B5EF4-FFF2-40B4-BE49-F238E27FC236}">
              <a16:creationId xmlns:a16="http://schemas.microsoft.com/office/drawing/2014/main" id="{EF79F5B1-C051-42E3-B724-363871BAA9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5</xdr:col>
      <xdr:colOff>742951</xdr:colOff>
      <xdr:row>5</xdr:row>
      <xdr:rowOff>180778</xdr:rowOff>
    </xdr:to>
    <xdr:pic>
      <xdr:nvPicPr>
        <xdr:cNvPr id="2" name="Picture 1">
          <a:extLst>
            <a:ext uri="{FF2B5EF4-FFF2-40B4-BE49-F238E27FC236}">
              <a16:creationId xmlns:a16="http://schemas.microsoft.com/office/drawing/2014/main" id="{8A0BBC14-2959-4ABC-87E9-91C61EA02A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699D6-FD3C-42F4-802A-078829CB1A59}">
  <dimension ref="B2:H19"/>
  <sheetViews>
    <sheetView topLeftCell="A8" workbookViewId="0">
      <selection activeCell="B12" sqref="B12:H19"/>
    </sheetView>
  </sheetViews>
  <sheetFormatPr defaultColWidth="9" defaultRowHeight="15"/>
  <cols>
    <col min="1" max="1" width="2.875" style="9" customWidth="1"/>
    <col min="2" max="2" width="3.125" style="9" customWidth="1"/>
    <col min="3" max="3" width="30.625" style="9" customWidth="1"/>
    <col min="4" max="4" width="10.25" style="9" customWidth="1"/>
    <col min="5" max="8" width="30.625" style="9" customWidth="1"/>
    <col min="9" max="16384" width="9" style="9"/>
  </cols>
  <sheetData>
    <row r="2" spans="2:8">
      <c r="B2" s="326"/>
      <c r="C2" s="326"/>
      <c r="D2" s="326"/>
      <c r="E2" s="326"/>
    </row>
    <row r="3" spans="2:8">
      <c r="B3" s="326"/>
      <c r="C3" s="326"/>
      <c r="D3" s="326"/>
      <c r="E3" s="326"/>
    </row>
    <row r="4" spans="2:8">
      <c r="B4" s="326"/>
      <c r="C4" s="326"/>
      <c r="D4" s="326"/>
      <c r="E4" s="326"/>
    </row>
    <row r="5" spans="2:8">
      <c r="B5" s="326"/>
      <c r="C5" s="326"/>
      <c r="D5" s="326"/>
      <c r="E5" s="326"/>
    </row>
    <row r="6" spans="2:8">
      <c r="B6" s="326"/>
      <c r="C6" s="326"/>
      <c r="D6" s="326"/>
      <c r="E6" s="326"/>
    </row>
    <row r="7" spans="2:8">
      <c r="B7" s="10"/>
      <c r="C7" s="10"/>
      <c r="D7" s="10"/>
      <c r="E7" s="10"/>
    </row>
    <row r="8" spans="2:8" ht="69.95" customHeight="1">
      <c r="B8" s="339" t="s">
        <v>0</v>
      </c>
      <c r="C8" s="340"/>
      <c r="D8" s="340"/>
      <c r="E8" s="340"/>
      <c r="F8" s="340"/>
      <c r="G8" s="340"/>
      <c r="H8" s="340"/>
    </row>
    <row r="9" spans="2:8" ht="15.75" thickBot="1"/>
    <row r="10" spans="2:8" ht="27" thickBot="1">
      <c r="B10" s="327" t="s">
        <v>1</v>
      </c>
      <c r="C10" s="328"/>
      <c r="D10" s="328"/>
      <c r="E10" s="328"/>
      <c r="F10" s="328"/>
      <c r="G10" s="328"/>
      <c r="H10" s="329"/>
    </row>
    <row r="11" spans="2:8" ht="15.75" thickBot="1">
      <c r="B11" s="74"/>
      <c r="C11" s="75"/>
      <c r="D11" s="75"/>
      <c r="E11" s="75"/>
      <c r="F11" s="75"/>
      <c r="G11" s="75"/>
      <c r="H11" s="76"/>
    </row>
    <row r="12" spans="2:8">
      <c r="B12" s="330" t="s">
        <v>2</v>
      </c>
      <c r="C12" s="331"/>
      <c r="D12" s="331"/>
      <c r="E12" s="331"/>
      <c r="F12" s="331"/>
      <c r="G12" s="331"/>
      <c r="H12" s="332"/>
    </row>
    <row r="13" spans="2:8">
      <c r="B13" s="333"/>
      <c r="C13" s="334"/>
      <c r="D13" s="334"/>
      <c r="E13" s="334"/>
      <c r="F13" s="334"/>
      <c r="G13" s="334"/>
      <c r="H13" s="335"/>
    </row>
    <row r="14" spans="2:8">
      <c r="B14" s="333"/>
      <c r="C14" s="334"/>
      <c r="D14" s="334"/>
      <c r="E14" s="334"/>
      <c r="F14" s="334"/>
      <c r="G14" s="334"/>
      <c r="H14" s="335"/>
    </row>
    <row r="15" spans="2:8">
      <c r="B15" s="333"/>
      <c r="C15" s="334"/>
      <c r="D15" s="334"/>
      <c r="E15" s="334"/>
      <c r="F15" s="334"/>
      <c r="G15" s="334"/>
      <c r="H15" s="335"/>
    </row>
    <row r="16" spans="2:8">
      <c r="B16" s="333"/>
      <c r="C16" s="334"/>
      <c r="D16" s="334"/>
      <c r="E16" s="334"/>
      <c r="F16" s="334"/>
      <c r="G16" s="334"/>
      <c r="H16" s="335"/>
    </row>
    <row r="17" spans="2:8">
      <c r="B17" s="333"/>
      <c r="C17" s="334"/>
      <c r="D17" s="334"/>
      <c r="E17" s="334"/>
      <c r="F17" s="334"/>
      <c r="G17" s="334"/>
      <c r="H17" s="335"/>
    </row>
    <row r="18" spans="2:8">
      <c r="B18" s="333"/>
      <c r="C18" s="334"/>
      <c r="D18" s="334"/>
      <c r="E18" s="334"/>
      <c r="F18" s="334"/>
      <c r="G18" s="334"/>
      <c r="H18" s="335"/>
    </row>
    <row r="19" spans="2:8" ht="150" customHeight="1" thickBot="1">
      <c r="B19" s="336"/>
      <c r="C19" s="337"/>
      <c r="D19" s="337"/>
      <c r="E19" s="337"/>
      <c r="F19" s="337"/>
      <c r="G19" s="337"/>
      <c r="H19" s="338"/>
    </row>
  </sheetData>
  <sheetProtection algorithmName="SHA-512" hashValue="fm9mUDLJjlPiarCxFvPJS3o0myqMUu9pbm9lDUY88KCpHJUdxAszDCEY6z9kd+eKDxetwoS5bzkz+Ftn/qzYaA==" saltValue="NBk9Sz+3Y5xJrGInW8NkYg==" spinCount="100000" sheet="1" objects="1" scenarios="1"/>
  <mergeCells count="4">
    <mergeCell ref="B2:E6"/>
    <mergeCell ref="B10:H10"/>
    <mergeCell ref="B12:H19"/>
    <mergeCell ref="B8:H8"/>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6004-DF50-4F7E-B2E0-6D94CC260801}">
  <dimension ref="A1:AE72"/>
  <sheetViews>
    <sheetView topLeftCell="A49" zoomScale="90" zoomScaleNormal="90" workbookViewId="0">
      <selection activeCell="P18" sqref="P18"/>
    </sheetView>
  </sheetViews>
  <sheetFormatPr defaultColWidth="9" defaultRowHeight="15"/>
  <cols>
    <col min="1" max="1" width="3.125" style="1" customWidth="1"/>
    <col min="2" max="2" width="22.875" style="1" bestFit="1" customWidth="1"/>
    <col min="3" max="3" width="26.875" style="1" bestFit="1" customWidth="1"/>
    <col min="4" max="4" width="13.75" style="1" customWidth="1"/>
    <col min="5" max="5" width="19.75" style="1" hidden="1" customWidth="1"/>
    <col min="6" max="6" width="13.625" style="1" bestFit="1" customWidth="1"/>
    <col min="7" max="7" width="18.75" style="1" customWidth="1"/>
    <col min="8" max="8" width="17.625" style="1" bestFit="1" customWidth="1"/>
    <col min="9" max="9" width="14.875" style="93" bestFit="1" customWidth="1"/>
    <col min="10" max="10" width="11.125" style="1" bestFit="1" customWidth="1"/>
    <col min="11" max="11" width="13.625" style="100" bestFit="1" customWidth="1"/>
    <col min="12" max="12" width="18.125" style="1" bestFit="1" customWidth="1"/>
    <col min="13" max="13" width="17.375" style="1" hidden="1" customWidth="1"/>
    <col min="14" max="14" width="13.625" style="1" bestFit="1" customWidth="1"/>
    <col min="15" max="15" width="16.875" style="93" bestFit="1" customWidth="1"/>
    <col min="16" max="16" width="18.125" style="1" bestFit="1" customWidth="1"/>
    <col min="17" max="17" width="16.25" style="1" bestFit="1" customWidth="1"/>
    <col min="18" max="18" width="18.125" style="1" bestFit="1" customWidth="1"/>
    <col min="19" max="19" width="12" style="98" bestFit="1" customWidth="1"/>
    <col min="20" max="20" width="10.875" style="98" customWidth="1"/>
    <col min="21" max="21" width="16.75" style="98" hidden="1" customWidth="1"/>
    <col min="22" max="22" width="30.625" style="53" customWidth="1"/>
    <col min="23" max="23" width="16.875" style="1" bestFit="1" customWidth="1"/>
    <col min="24" max="24" width="18.125" style="1" bestFit="1" customWidth="1"/>
    <col min="25" max="25" width="16.25" style="1" bestFit="1" customWidth="1"/>
    <col min="26" max="26" width="11.25" style="1" bestFit="1" customWidth="1"/>
    <col min="27" max="27" width="9.875" style="1" bestFit="1" customWidth="1"/>
    <col min="28" max="28" width="30.625" style="53" customWidth="1"/>
    <col min="29" max="16384" width="9" style="1"/>
  </cols>
  <sheetData>
    <row r="1" spans="1:23" ht="15.75" thickBot="1">
      <c r="A1" s="196"/>
      <c r="B1" s="196"/>
      <c r="C1" s="196"/>
      <c r="D1" s="196"/>
      <c r="E1" s="196"/>
      <c r="F1" s="196"/>
      <c r="G1" s="196"/>
      <c r="H1" s="196"/>
      <c r="I1" s="197"/>
      <c r="J1" s="196"/>
      <c r="K1" s="198"/>
      <c r="L1" s="196"/>
      <c r="M1" s="196"/>
      <c r="N1" s="196"/>
      <c r="O1" s="197"/>
      <c r="P1" s="196"/>
      <c r="Q1" s="196"/>
      <c r="R1" s="196"/>
      <c r="S1" s="199"/>
      <c r="T1" s="199"/>
      <c r="U1" s="199"/>
      <c r="V1" s="200"/>
      <c r="W1" s="196"/>
    </row>
    <row r="2" spans="1:23" ht="27" thickBot="1">
      <c r="A2" s="196"/>
      <c r="B2" s="341" t="str">
        <f>_xlfn.CONCAT("Campus Sustainability Fund - Annual Grant Funding Request - Personnel Summary for", " ",'Project Information Summary'!C12)</f>
        <v xml:space="preserve">Campus Sustainability Fund - Annual Grant Funding Request - Personnel Summary for The Bio/Diversity Project </v>
      </c>
      <c r="C2" s="342"/>
      <c r="D2" s="342"/>
      <c r="E2" s="342"/>
      <c r="F2" s="342"/>
      <c r="G2" s="342"/>
      <c r="H2" s="342"/>
      <c r="I2" s="342"/>
      <c r="J2" s="342"/>
      <c r="K2" s="342"/>
      <c r="L2" s="342"/>
      <c r="M2" s="342"/>
      <c r="N2" s="342"/>
      <c r="O2" s="343"/>
      <c r="P2" s="196"/>
      <c r="Q2" s="196"/>
      <c r="R2" s="196"/>
      <c r="S2" s="199"/>
      <c r="T2" s="199"/>
      <c r="U2" s="199"/>
      <c r="V2" s="200"/>
      <c r="W2" s="196"/>
    </row>
    <row r="3" spans="1:23" ht="15.75" thickBot="1">
      <c r="A3" s="196"/>
      <c r="B3" s="201"/>
      <c r="C3" s="202"/>
      <c r="D3" s="202"/>
      <c r="E3" s="202"/>
      <c r="F3" s="202"/>
      <c r="G3" s="202"/>
      <c r="H3" s="202"/>
      <c r="I3" s="203"/>
      <c r="J3" s="202"/>
      <c r="K3" s="204"/>
      <c r="L3" s="202"/>
      <c r="M3" s="202"/>
      <c r="N3" s="202"/>
      <c r="O3" s="205"/>
      <c r="P3" s="196"/>
      <c r="Q3" s="196"/>
      <c r="R3" s="196"/>
      <c r="S3" s="199"/>
      <c r="T3" s="199"/>
      <c r="U3" s="199"/>
      <c r="V3" s="200"/>
      <c r="W3" s="196"/>
    </row>
    <row r="4" spans="1:23" ht="45" customHeight="1">
      <c r="A4" s="196"/>
      <c r="B4" s="354" t="s">
        <v>3</v>
      </c>
      <c r="C4" s="355"/>
      <c r="D4" s="355"/>
      <c r="E4" s="355"/>
      <c r="F4" s="355"/>
      <c r="G4" s="355"/>
      <c r="H4" s="355"/>
      <c r="I4" s="355"/>
      <c r="J4" s="355"/>
      <c r="K4" s="355"/>
      <c r="L4" s="355"/>
      <c r="M4" s="355"/>
      <c r="N4" s="355"/>
      <c r="O4" s="356"/>
      <c r="P4" s="206"/>
      <c r="Q4" s="206"/>
      <c r="R4" s="206"/>
      <c r="S4" s="207"/>
      <c r="T4" s="207"/>
      <c r="U4" s="207"/>
      <c r="V4" s="206"/>
      <c r="W4" s="196"/>
    </row>
    <row r="5" spans="1:23" ht="30" customHeight="1">
      <c r="A5" s="196"/>
      <c r="B5" s="357" t="s">
        <v>4</v>
      </c>
      <c r="C5" s="358"/>
      <c r="D5" s="358"/>
      <c r="E5" s="358"/>
      <c r="F5" s="358"/>
      <c r="G5" s="358"/>
      <c r="H5" s="358"/>
      <c r="I5" s="358"/>
      <c r="J5" s="358"/>
      <c r="K5" s="358"/>
      <c r="L5" s="358"/>
      <c r="M5" s="358"/>
      <c r="N5" s="358"/>
      <c r="O5" s="359"/>
      <c r="P5" s="206"/>
      <c r="Q5" s="206"/>
      <c r="R5" s="206"/>
      <c r="S5" s="207"/>
      <c r="T5" s="207"/>
      <c r="U5" s="207"/>
      <c r="V5" s="206"/>
      <c r="W5" s="196"/>
    </row>
    <row r="6" spans="1:23" ht="43.5" customHeight="1">
      <c r="A6" s="196"/>
      <c r="B6" s="357" t="s">
        <v>5</v>
      </c>
      <c r="C6" s="358"/>
      <c r="D6" s="358"/>
      <c r="E6" s="358"/>
      <c r="F6" s="358"/>
      <c r="G6" s="358"/>
      <c r="H6" s="358"/>
      <c r="I6" s="358"/>
      <c r="J6" s="358"/>
      <c r="K6" s="358"/>
      <c r="L6" s="358"/>
      <c r="M6" s="358"/>
      <c r="N6" s="358"/>
      <c r="O6" s="359"/>
      <c r="P6" s="206"/>
      <c r="Q6" s="206"/>
      <c r="R6" s="206"/>
      <c r="S6" s="207"/>
      <c r="T6" s="207"/>
      <c r="U6" s="207"/>
      <c r="V6" s="206"/>
      <c r="W6" s="196"/>
    </row>
    <row r="7" spans="1:23" ht="30" customHeight="1" thickBot="1">
      <c r="A7" s="196"/>
      <c r="B7" s="360" t="s">
        <v>6</v>
      </c>
      <c r="C7" s="361"/>
      <c r="D7" s="361"/>
      <c r="E7" s="361"/>
      <c r="F7" s="361"/>
      <c r="G7" s="361"/>
      <c r="H7" s="361"/>
      <c r="I7" s="361"/>
      <c r="J7" s="361"/>
      <c r="K7" s="361"/>
      <c r="L7" s="361"/>
      <c r="M7" s="361"/>
      <c r="N7" s="361"/>
      <c r="O7" s="362"/>
      <c r="P7" s="206"/>
      <c r="Q7"/>
      <c r="R7"/>
      <c r="S7"/>
      <c r="T7"/>
      <c r="U7"/>
      <c r="V7" s="167"/>
      <c r="W7"/>
    </row>
    <row r="8" spans="1:23" ht="15.75" thickBot="1">
      <c r="A8" s="212"/>
      <c r="B8" s="213"/>
      <c r="C8" s="214"/>
      <c r="D8" s="214"/>
      <c r="E8" s="214"/>
      <c r="F8" s="214"/>
      <c r="G8" s="214"/>
      <c r="H8" s="214"/>
      <c r="I8" s="215"/>
      <c r="J8" s="214"/>
      <c r="K8" s="216"/>
      <c r="L8" s="214"/>
      <c r="M8" s="214"/>
      <c r="N8" s="214"/>
      <c r="O8" s="215"/>
      <c r="P8" s="214"/>
      <c r="Q8" s="217"/>
      <c r="R8" s="218"/>
      <c r="S8" s="219"/>
      <c r="T8" s="219"/>
      <c r="U8" s="219"/>
      <c r="V8" s="220"/>
      <c r="W8" s="212"/>
    </row>
    <row r="9" spans="1:23" ht="19.5" thickBot="1">
      <c r="A9" s="212"/>
      <c r="B9" s="351" t="s">
        <v>7</v>
      </c>
      <c r="C9" s="352"/>
      <c r="D9" s="352"/>
      <c r="E9" s="352"/>
      <c r="F9" s="352"/>
      <c r="G9" s="352"/>
      <c r="H9" s="352"/>
      <c r="I9" s="352"/>
      <c r="J9" s="352"/>
      <c r="K9" s="352"/>
      <c r="L9" s="352"/>
      <c r="M9" s="352"/>
      <c r="N9" s="352"/>
      <c r="O9" s="352"/>
      <c r="P9" s="352"/>
      <c r="Q9" s="352"/>
      <c r="R9" s="352"/>
      <c r="S9" s="352"/>
      <c r="T9" s="352"/>
      <c r="U9" s="352"/>
      <c r="V9" s="353"/>
      <c r="W9" s="212"/>
    </row>
    <row r="10" spans="1:23" ht="15.75" thickBot="1">
      <c r="A10" s="212"/>
      <c r="B10" s="363" t="s">
        <v>8</v>
      </c>
      <c r="C10" s="363" t="s">
        <v>9</v>
      </c>
      <c r="D10" s="365" t="s">
        <v>10</v>
      </c>
      <c r="E10" s="366"/>
      <c r="F10" s="366"/>
      <c r="G10" s="366"/>
      <c r="H10" s="366"/>
      <c r="I10" s="366"/>
      <c r="J10" s="366"/>
      <c r="K10" s="366"/>
      <c r="L10" s="366"/>
      <c r="M10" s="366"/>
      <c r="N10" s="366"/>
      <c r="O10" s="366"/>
      <c r="P10" s="366"/>
      <c r="Q10" s="366"/>
      <c r="R10" s="366"/>
      <c r="S10" s="366"/>
      <c r="T10" s="367"/>
      <c r="U10" s="118"/>
      <c r="V10" s="368" t="s">
        <v>11</v>
      </c>
      <c r="W10" s="212"/>
    </row>
    <row r="11" spans="1:23" ht="15.75" thickBot="1">
      <c r="A11" s="212"/>
      <c r="B11" s="364"/>
      <c r="C11" s="364"/>
      <c r="D11" s="344" t="str">
        <f>'Additional Info &amp; Definitions'!$D$16</f>
        <v>Fiscal Year 2024</v>
      </c>
      <c r="E11" s="370"/>
      <c r="F11" s="345"/>
      <c r="G11" s="345"/>
      <c r="H11" s="345"/>
      <c r="I11" s="346"/>
      <c r="J11" s="344" t="str">
        <f>'Additional Info &amp; Definitions'!$E$16</f>
        <v>Fiscal Year 2025</v>
      </c>
      <c r="K11" s="345"/>
      <c r="L11" s="345"/>
      <c r="M11" s="345"/>
      <c r="N11" s="345"/>
      <c r="O11" s="346"/>
      <c r="P11" s="344" t="str">
        <f>'Additional Info &amp; Definitions'!$F$16</f>
        <v>Fiscal Year 2026</v>
      </c>
      <c r="Q11" s="345"/>
      <c r="R11" s="345"/>
      <c r="S11" s="345"/>
      <c r="T11" s="346"/>
      <c r="U11" s="126"/>
      <c r="V11" s="369"/>
      <c r="W11" s="212"/>
    </row>
    <row r="12" spans="1:23" ht="15.75" thickBot="1">
      <c r="A12" s="212"/>
      <c r="B12" s="347"/>
      <c r="C12" s="348"/>
      <c r="D12" s="131" t="s">
        <v>12</v>
      </c>
      <c r="E12" s="132"/>
      <c r="F12" s="120" t="s">
        <v>13</v>
      </c>
      <c r="G12" s="120" t="s">
        <v>14</v>
      </c>
      <c r="H12" s="120" t="s">
        <v>15</v>
      </c>
      <c r="I12" s="133" t="s">
        <v>16</v>
      </c>
      <c r="J12" s="131" t="s">
        <v>12</v>
      </c>
      <c r="K12" s="134" t="s">
        <v>13</v>
      </c>
      <c r="L12" s="120" t="s">
        <v>14</v>
      </c>
      <c r="M12" s="120"/>
      <c r="N12" s="120" t="s">
        <v>15</v>
      </c>
      <c r="O12" s="133" t="s">
        <v>16</v>
      </c>
      <c r="P12" s="131" t="s">
        <v>12</v>
      </c>
      <c r="Q12" s="120" t="s">
        <v>13</v>
      </c>
      <c r="R12" s="120" t="s">
        <v>14</v>
      </c>
      <c r="S12" s="135" t="s">
        <v>15</v>
      </c>
      <c r="T12" s="136" t="s">
        <v>16</v>
      </c>
      <c r="U12" s="127"/>
      <c r="V12" s="221"/>
      <c r="W12" s="212"/>
    </row>
    <row r="13" spans="1:23">
      <c r="A13" s="212"/>
      <c r="B13" s="222" t="s">
        <v>17</v>
      </c>
      <c r="C13" s="223" t="s">
        <v>18</v>
      </c>
      <c r="D13" s="224">
        <v>25.75</v>
      </c>
      <c r="E13" s="225"/>
      <c r="F13" s="226">
        <v>28</v>
      </c>
      <c r="G13" s="226">
        <v>52</v>
      </c>
      <c r="H13" s="227">
        <f>D13*F13*G13</f>
        <v>37492</v>
      </c>
      <c r="I13" s="228">
        <f>H13*'Additional Info &amp; Definitions'!$D$17</f>
        <v>12859.756000000001</v>
      </c>
      <c r="J13" s="224">
        <v>26.25</v>
      </c>
      <c r="K13" s="229">
        <v>28</v>
      </c>
      <c r="L13" s="226">
        <v>52</v>
      </c>
      <c r="M13" s="226"/>
      <c r="N13" s="227">
        <f>J13*K13*L13</f>
        <v>38220</v>
      </c>
      <c r="O13" s="228">
        <f>N13*'Additional Info &amp; Definitions'!$E$17</f>
        <v>12459.720000000001</v>
      </c>
      <c r="P13" s="224"/>
      <c r="Q13" s="226"/>
      <c r="R13" s="226"/>
      <c r="S13" s="227">
        <f>P13*Q13*R13</f>
        <v>0</v>
      </c>
      <c r="T13" s="230">
        <f>S13*'Additional Info &amp; Definitions'!$F$17</f>
        <v>0</v>
      </c>
      <c r="U13" s="231"/>
      <c r="V13" s="232"/>
      <c r="W13" s="212"/>
    </row>
    <row r="14" spans="1:23">
      <c r="A14" s="212"/>
      <c r="B14" s="233" t="s">
        <v>19</v>
      </c>
      <c r="C14" s="234"/>
      <c r="D14" s="224"/>
      <c r="E14" s="225"/>
      <c r="F14" s="235"/>
      <c r="G14" s="235"/>
      <c r="H14" s="227">
        <f>D14*F14*G14</f>
        <v>0</v>
      </c>
      <c r="I14" s="228">
        <f>H14*'Additional Info &amp; Definitions'!$D$17</f>
        <v>0</v>
      </c>
      <c r="J14" s="224"/>
      <c r="K14" s="236"/>
      <c r="L14" s="235"/>
      <c r="M14" s="235"/>
      <c r="N14" s="227">
        <f>J14*K14*L14</f>
        <v>0</v>
      </c>
      <c r="O14" s="228">
        <f>N14*'Additional Info &amp; Definitions'!$E$17</f>
        <v>0</v>
      </c>
      <c r="P14" s="224"/>
      <c r="Q14" s="235"/>
      <c r="R14" s="235"/>
      <c r="S14" s="227">
        <f>P14*Q14*R14</f>
        <v>0</v>
      </c>
      <c r="T14" s="230">
        <f>S14*'Additional Info &amp; Definitions'!$F$17</f>
        <v>0</v>
      </c>
      <c r="U14" s="231"/>
      <c r="V14" s="232"/>
      <c r="W14" s="212"/>
    </row>
    <row r="15" spans="1:23">
      <c r="A15" s="212"/>
      <c r="B15" s="233" t="s">
        <v>20</v>
      </c>
      <c r="C15" s="234"/>
      <c r="D15" s="224"/>
      <c r="E15" s="225"/>
      <c r="F15" s="235"/>
      <c r="G15" s="235"/>
      <c r="H15" s="227">
        <f>D15*F15*G15</f>
        <v>0</v>
      </c>
      <c r="I15" s="228">
        <f>H15*'Additional Info &amp; Definitions'!$D$17</f>
        <v>0</v>
      </c>
      <c r="J15" s="224"/>
      <c r="K15" s="236"/>
      <c r="L15" s="235"/>
      <c r="M15" s="235"/>
      <c r="N15" s="227">
        <f>J15*K15*L15</f>
        <v>0</v>
      </c>
      <c r="O15" s="228">
        <f>N15*'Additional Info &amp; Definitions'!$E$17</f>
        <v>0</v>
      </c>
      <c r="P15" s="224"/>
      <c r="Q15" s="235"/>
      <c r="R15" s="235"/>
      <c r="S15" s="227">
        <f>P15*Q15*R15</f>
        <v>0</v>
      </c>
      <c r="T15" s="230">
        <f>S15*'Additional Info &amp; Definitions'!$F$17</f>
        <v>0</v>
      </c>
      <c r="U15" s="231"/>
      <c r="V15" s="232"/>
      <c r="W15" s="212"/>
    </row>
    <row r="16" spans="1:23" ht="15.75" thickBot="1">
      <c r="A16" s="212"/>
      <c r="B16" s="237" t="s">
        <v>21</v>
      </c>
      <c r="C16" s="238"/>
      <c r="D16" s="239"/>
      <c r="E16" s="240"/>
      <c r="F16" s="241"/>
      <c r="G16" s="241"/>
      <c r="H16" s="242">
        <f>D16*F16*G16</f>
        <v>0</v>
      </c>
      <c r="I16" s="243">
        <f>H16*'Additional Info &amp; Definitions'!$D$17</f>
        <v>0</v>
      </c>
      <c r="J16" s="239"/>
      <c r="K16" s="244"/>
      <c r="L16" s="241"/>
      <c r="M16" s="241"/>
      <c r="N16" s="242">
        <f>J16*K16*L16</f>
        <v>0</v>
      </c>
      <c r="O16" s="228">
        <f>N16*'Additional Info &amp; Definitions'!$E$17</f>
        <v>0</v>
      </c>
      <c r="P16" s="239"/>
      <c r="Q16" s="241"/>
      <c r="R16" s="241"/>
      <c r="S16" s="242">
        <f>P16*Q16*R16</f>
        <v>0</v>
      </c>
      <c r="T16" s="230">
        <f>S16*'Additional Info &amp; Definitions'!$F$17</f>
        <v>0</v>
      </c>
      <c r="U16" s="245"/>
      <c r="V16" s="246"/>
      <c r="W16" s="212"/>
    </row>
    <row r="17" spans="1:28" ht="15.75" thickBot="1">
      <c r="A17" s="212"/>
      <c r="B17" s="213"/>
      <c r="C17" s="214"/>
      <c r="D17" s="247"/>
      <c r="E17" s="247"/>
      <c r="F17" s="247"/>
      <c r="G17" s="247"/>
      <c r="H17" s="247"/>
      <c r="I17" s="248"/>
      <c r="J17" s="214"/>
      <c r="K17" s="216"/>
      <c r="L17" s="214"/>
      <c r="M17" s="214"/>
      <c r="N17" s="214"/>
      <c r="O17" s="215"/>
      <c r="P17" s="214"/>
      <c r="Q17" s="217"/>
      <c r="R17" s="218"/>
      <c r="S17" s="219"/>
      <c r="T17" s="219"/>
      <c r="U17" s="219"/>
      <c r="V17" s="220"/>
      <c r="W17" s="212"/>
      <c r="X17" s="196"/>
      <c r="Y17" s="196"/>
      <c r="Z17" s="196"/>
      <c r="AA17" s="196"/>
      <c r="AB17" s="200"/>
    </row>
    <row r="18" spans="1:28" s="8" customFormat="1" ht="15.75" thickBot="1">
      <c r="A18" s="212"/>
      <c r="B18" s="349" t="s">
        <v>22</v>
      </c>
      <c r="C18" s="350"/>
      <c r="D18" s="2"/>
      <c r="E18" s="2"/>
      <c r="F18" s="2"/>
      <c r="G18" s="4" t="str">
        <f>_xlfn.CONCAT('Additional Info &amp; Definitions'!D16," ","Total")</f>
        <v>Fiscal Year 2024 Total</v>
      </c>
      <c r="H18" s="5">
        <f>SUM(H13:H16)</f>
        <v>37492</v>
      </c>
      <c r="I18" s="94">
        <f>SUM(I13:I16)</f>
        <v>12859.756000000001</v>
      </c>
      <c r="J18" s="3"/>
      <c r="K18" s="101"/>
      <c r="L18" s="4" t="str">
        <f>_xlfn.CONCAT('Additional Info &amp; Definitions'!E16," ","Total")</f>
        <v>Fiscal Year 2025 Total</v>
      </c>
      <c r="M18" s="125"/>
      <c r="N18" s="7">
        <f>SUM(N13:N16)</f>
        <v>38220</v>
      </c>
      <c r="O18" s="249">
        <f>SUM(O13:O16)</f>
        <v>12459.720000000001</v>
      </c>
      <c r="P18" s="250"/>
      <c r="Q18" s="251"/>
      <c r="R18" s="4" t="str">
        <f>_xlfn.CONCAT('Additional Info &amp; Definitions'!F16," ","Total")</f>
        <v>Fiscal Year 2026 Total</v>
      </c>
      <c r="S18" s="5">
        <f>SUM(S13:S16)</f>
        <v>0</v>
      </c>
      <c r="T18" s="6">
        <f>SUM(T13:T16)</f>
        <v>0</v>
      </c>
      <c r="U18" s="128"/>
      <c r="V18" s="252"/>
      <c r="W18" s="212"/>
      <c r="X18" s="212"/>
      <c r="Y18" s="212"/>
      <c r="Z18" s="212"/>
      <c r="AA18" s="212"/>
      <c r="AB18" s="253"/>
    </row>
    <row r="19" spans="1:28" s="8" customFormat="1" ht="15.75" thickBot="1">
      <c r="A19" s="212"/>
      <c r="B19" s="254"/>
      <c r="C19" s="255"/>
      <c r="D19" s="255"/>
      <c r="E19" s="255"/>
      <c r="F19" s="255"/>
      <c r="G19" s="255"/>
      <c r="H19" s="255"/>
      <c r="I19" s="256"/>
      <c r="J19" s="255"/>
      <c r="K19" s="257"/>
      <c r="L19" s="255"/>
      <c r="M19" s="255"/>
      <c r="N19" s="255"/>
      <c r="O19" s="256"/>
      <c r="P19" s="255"/>
      <c r="Q19" s="258"/>
      <c r="R19" s="259"/>
      <c r="S19" s="260"/>
      <c r="T19" s="260"/>
      <c r="U19" s="260"/>
      <c r="V19" s="261"/>
      <c r="W19" s="212"/>
      <c r="X19" s="212"/>
      <c r="Y19" s="212"/>
      <c r="Z19" s="212"/>
      <c r="AA19" s="212"/>
      <c r="AB19" s="253"/>
    </row>
    <row r="20" spans="1:28" ht="15.75" thickBot="1">
      <c r="A20" s="196"/>
      <c r="B20" s="77"/>
      <c r="C20" s="78"/>
      <c r="D20" s="78"/>
      <c r="E20" s="78"/>
      <c r="F20" s="78"/>
      <c r="G20" s="78"/>
      <c r="H20" s="78"/>
      <c r="I20" s="95"/>
      <c r="J20" s="262"/>
      <c r="K20" s="263"/>
      <c r="L20" s="262"/>
      <c r="M20" s="262"/>
      <c r="N20" s="262"/>
      <c r="O20" s="264"/>
      <c r="P20" s="262"/>
      <c r="Q20" s="265"/>
      <c r="R20" s="266"/>
      <c r="S20" s="267"/>
      <c r="T20" s="267"/>
      <c r="U20" s="267"/>
      <c r="V20" s="268"/>
      <c r="W20" s="196"/>
      <c r="X20" s="196"/>
      <c r="Y20" s="196"/>
      <c r="Z20" s="196"/>
      <c r="AA20" s="196"/>
      <c r="AB20" s="200"/>
    </row>
    <row r="21" spans="1:28" ht="19.5" thickBot="1">
      <c r="A21" s="212"/>
      <c r="B21" s="351" t="s">
        <v>23</v>
      </c>
      <c r="C21" s="352"/>
      <c r="D21" s="352"/>
      <c r="E21" s="352"/>
      <c r="F21" s="352"/>
      <c r="G21" s="352"/>
      <c r="H21" s="352"/>
      <c r="I21" s="352"/>
      <c r="J21" s="352"/>
      <c r="K21" s="352"/>
      <c r="L21" s="352"/>
      <c r="M21" s="352"/>
      <c r="N21" s="352"/>
      <c r="O21" s="352"/>
      <c r="P21" s="352"/>
      <c r="Q21" s="352"/>
      <c r="R21" s="352"/>
      <c r="S21" s="352"/>
      <c r="T21" s="352"/>
      <c r="U21" s="352"/>
      <c r="V21" s="353"/>
      <c r="W21" s="212"/>
      <c r="X21" s="196"/>
      <c r="Y21" s="196"/>
      <c r="Z21" s="196"/>
      <c r="AA21" s="196"/>
      <c r="AB21" s="200"/>
    </row>
    <row r="22" spans="1:28" ht="15.75" thickBot="1">
      <c r="A22" s="212"/>
      <c r="B22" s="382" t="s">
        <v>8</v>
      </c>
      <c r="C22" s="382" t="s">
        <v>9</v>
      </c>
      <c r="D22" s="365" t="s">
        <v>10</v>
      </c>
      <c r="E22" s="366"/>
      <c r="F22" s="366"/>
      <c r="G22" s="366"/>
      <c r="H22" s="366"/>
      <c r="I22" s="366"/>
      <c r="J22" s="366"/>
      <c r="K22" s="366"/>
      <c r="L22" s="366"/>
      <c r="M22" s="366"/>
      <c r="N22" s="366"/>
      <c r="O22" s="366"/>
      <c r="P22" s="366"/>
      <c r="Q22" s="366"/>
      <c r="R22" s="366"/>
      <c r="S22" s="366"/>
      <c r="T22" s="381"/>
      <c r="U22" s="119"/>
      <c r="V22" s="368" t="s">
        <v>11</v>
      </c>
      <c r="W22" s="212"/>
      <c r="X22" s="196"/>
      <c r="Y22" s="196"/>
      <c r="Z22" s="196"/>
      <c r="AA22" s="196"/>
      <c r="AB22" s="200"/>
    </row>
    <row r="23" spans="1:28" ht="15.75" thickBot="1">
      <c r="A23" s="212"/>
      <c r="B23" s="383"/>
      <c r="C23" s="383"/>
      <c r="D23" s="365" t="str">
        <f>'Additional Info &amp; Definitions'!$D$16</f>
        <v>Fiscal Year 2024</v>
      </c>
      <c r="E23" s="366"/>
      <c r="F23" s="366"/>
      <c r="G23" s="366"/>
      <c r="H23" s="366"/>
      <c r="I23" s="381"/>
      <c r="J23" s="365" t="str">
        <f>'Additional Info &amp; Definitions'!$E$16</f>
        <v>Fiscal Year 2025</v>
      </c>
      <c r="K23" s="366"/>
      <c r="L23" s="366"/>
      <c r="M23" s="366"/>
      <c r="N23" s="366"/>
      <c r="O23" s="381"/>
      <c r="P23" s="365" t="str">
        <f>'Additional Info &amp; Definitions'!$F$16</f>
        <v>Fiscal Year 2026</v>
      </c>
      <c r="Q23" s="366"/>
      <c r="R23" s="366"/>
      <c r="S23" s="366"/>
      <c r="T23" s="381"/>
      <c r="U23" s="126"/>
      <c r="V23" s="369"/>
      <c r="W23" s="212"/>
      <c r="X23" s="196"/>
      <c r="Y23" s="196"/>
      <c r="Z23" s="196"/>
      <c r="AA23" s="196"/>
      <c r="AB23" s="200"/>
    </row>
    <row r="24" spans="1:28" ht="15.75" thickBot="1">
      <c r="A24" s="212"/>
      <c r="B24" s="372"/>
      <c r="C24" s="373"/>
      <c r="D24" s="131" t="s">
        <v>12</v>
      </c>
      <c r="E24" s="132"/>
      <c r="F24" s="120" t="s">
        <v>13</v>
      </c>
      <c r="G24" s="120" t="s">
        <v>14</v>
      </c>
      <c r="H24" s="120" t="s">
        <v>15</v>
      </c>
      <c r="I24" s="133" t="s">
        <v>16</v>
      </c>
      <c r="J24" s="131" t="s">
        <v>12</v>
      </c>
      <c r="K24" s="134" t="s">
        <v>13</v>
      </c>
      <c r="L24" s="120" t="s">
        <v>14</v>
      </c>
      <c r="M24" s="120"/>
      <c r="N24" s="120" t="s">
        <v>15</v>
      </c>
      <c r="O24" s="133" t="s">
        <v>16</v>
      </c>
      <c r="P24" s="131" t="s">
        <v>12</v>
      </c>
      <c r="Q24" s="120" t="s">
        <v>13</v>
      </c>
      <c r="R24" s="120" t="s">
        <v>14</v>
      </c>
      <c r="S24" s="135" t="s">
        <v>15</v>
      </c>
      <c r="T24" s="136" t="s">
        <v>16</v>
      </c>
      <c r="U24" s="127"/>
      <c r="V24" s="221"/>
      <c r="W24" s="212"/>
      <c r="X24" s="196"/>
      <c r="Y24" s="196"/>
      <c r="Z24" s="196"/>
      <c r="AA24" s="196"/>
      <c r="AB24" s="200"/>
    </row>
    <row r="25" spans="1:28">
      <c r="A25" s="212"/>
      <c r="B25" s="222" t="s">
        <v>17</v>
      </c>
      <c r="C25" s="223"/>
      <c r="D25" s="269"/>
      <c r="E25" s="270"/>
      <c r="F25" s="226"/>
      <c r="G25" s="226"/>
      <c r="H25" s="271">
        <f>D25*F25*G25</f>
        <v>0</v>
      </c>
      <c r="I25" s="272">
        <f>H25*'Additional Info &amp; Definitions'!$D$18</f>
        <v>0</v>
      </c>
      <c r="J25" s="269"/>
      <c r="K25" s="273"/>
      <c r="L25" s="274"/>
      <c r="M25" s="275"/>
      <c r="N25" s="271">
        <f>J25*K25*L25</f>
        <v>0</v>
      </c>
      <c r="O25" s="272">
        <f>N25*'Additional Info &amp; Definitions'!$E$18</f>
        <v>0</v>
      </c>
      <c r="P25" s="269"/>
      <c r="Q25" s="276"/>
      <c r="R25" s="226"/>
      <c r="S25" s="271">
        <f>P25*Q25*R25</f>
        <v>0</v>
      </c>
      <c r="T25" s="277">
        <f>S25*'Additional Info &amp; Definitions'!$F$18</f>
        <v>0</v>
      </c>
      <c r="U25" s="277"/>
      <c r="V25" s="232"/>
      <c r="W25" s="212"/>
      <c r="X25" s="196"/>
      <c r="Y25" s="196"/>
      <c r="Z25" s="196"/>
      <c r="AA25" s="196"/>
      <c r="AB25" s="200"/>
    </row>
    <row r="26" spans="1:28">
      <c r="A26" s="212"/>
      <c r="B26" s="233" t="s">
        <v>19</v>
      </c>
      <c r="C26" s="234"/>
      <c r="D26" s="269"/>
      <c r="E26" s="270"/>
      <c r="F26" s="235"/>
      <c r="G26" s="235"/>
      <c r="H26" s="271">
        <f>D26*F26*G26</f>
        <v>0</v>
      </c>
      <c r="I26" s="272">
        <f>H26*'Additional Info &amp; Definitions'!$D$18</f>
        <v>0</v>
      </c>
      <c r="J26" s="269"/>
      <c r="K26" s="278"/>
      <c r="L26" s="279"/>
      <c r="M26" s="275"/>
      <c r="N26" s="271">
        <f t="shared" ref="N26:N28" si="0">J26*K26*L26</f>
        <v>0</v>
      </c>
      <c r="O26" s="272">
        <f>N26*'Additional Info &amp; Definitions'!$E$18</f>
        <v>0</v>
      </c>
      <c r="P26" s="269"/>
      <c r="Q26" s="280"/>
      <c r="R26" s="235"/>
      <c r="S26" s="271">
        <f t="shared" ref="S26:S28" si="1">P26*Q26*R26</f>
        <v>0</v>
      </c>
      <c r="T26" s="277">
        <f>S26*'Additional Info &amp; Definitions'!$F$18</f>
        <v>0</v>
      </c>
      <c r="U26" s="277"/>
      <c r="V26" s="232"/>
      <c r="W26" s="212"/>
      <c r="X26" s="196"/>
      <c r="Y26" s="196"/>
      <c r="Z26" s="196"/>
      <c r="AA26" s="196"/>
      <c r="AB26" s="200"/>
    </row>
    <row r="27" spans="1:28">
      <c r="A27" s="212"/>
      <c r="B27" s="233" t="s">
        <v>20</v>
      </c>
      <c r="C27" s="234"/>
      <c r="D27" s="269"/>
      <c r="E27" s="270"/>
      <c r="F27" s="235"/>
      <c r="G27" s="235"/>
      <c r="H27" s="271">
        <f>D27*F27*G27</f>
        <v>0</v>
      </c>
      <c r="I27" s="272">
        <f>H27*'Additional Info &amp; Definitions'!$D$18</f>
        <v>0</v>
      </c>
      <c r="J27" s="269"/>
      <c r="K27" s="278"/>
      <c r="L27" s="279"/>
      <c r="M27" s="275"/>
      <c r="N27" s="271">
        <f t="shared" si="0"/>
        <v>0</v>
      </c>
      <c r="O27" s="272">
        <f>N27*'Additional Info &amp; Definitions'!$E$18</f>
        <v>0</v>
      </c>
      <c r="P27" s="269"/>
      <c r="Q27" s="280"/>
      <c r="R27" s="235"/>
      <c r="S27" s="271">
        <f t="shared" si="1"/>
        <v>0</v>
      </c>
      <c r="T27" s="277">
        <f>S27*'Additional Info &amp; Definitions'!$F$18</f>
        <v>0</v>
      </c>
      <c r="U27" s="277"/>
      <c r="V27" s="232"/>
      <c r="W27" s="212"/>
      <c r="X27" s="196"/>
      <c r="Y27" s="196"/>
      <c r="Z27" s="196"/>
      <c r="AA27" s="196"/>
      <c r="AB27" s="200"/>
    </row>
    <row r="28" spans="1:28" ht="15.75" thickBot="1">
      <c r="A28" s="212"/>
      <c r="B28" s="237" t="s">
        <v>21</v>
      </c>
      <c r="C28" s="238"/>
      <c r="D28" s="269"/>
      <c r="E28" s="281"/>
      <c r="F28" s="241"/>
      <c r="G28" s="241"/>
      <c r="H28" s="282">
        <f>D28*F28*G28</f>
        <v>0</v>
      </c>
      <c r="I28" s="272">
        <f>H28*'Additional Info &amp; Definitions'!$D$18</f>
        <v>0</v>
      </c>
      <c r="J28" s="269"/>
      <c r="K28" s="283"/>
      <c r="L28" s="284"/>
      <c r="M28" s="285"/>
      <c r="N28" s="282">
        <f t="shared" si="0"/>
        <v>0</v>
      </c>
      <c r="O28" s="272">
        <f>N28*'Additional Info &amp; Definitions'!$E$18</f>
        <v>0</v>
      </c>
      <c r="P28" s="269"/>
      <c r="Q28" s="286"/>
      <c r="R28" s="241"/>
      <c r="S28" s="282">
        <f t="shared" si="1"/>
        <v>0</v>
      </c>
      <c r="T28" s="277">
        <f>S28*'Additional Info &amp; Definitions'!$F$18</f>
        <v>0</v>
      </c>
      <c r="U28" s="277"/>
      <c r="V28" s="246"/>
      <c r="W28" s="212"/>
      <c r="X28" s="196"/>
      <c r="Y28" s="196"/>
      <c r="Z28" s="196"/>
      <c r="AA28" s="196"/>
      <c r="AB28" s="200"/>
    </row>
    <row r="29" spans="1:28" ht="15.75" thickBot="1">
      <c r="A29" s="212"/>
      <c r="B29" s="213"/>
      <c r="C29" s="214"/>
      <c r="D29" s="214"/>
      <c r="E29" s="214"/>
      <c r="F29" s="214"/>
      <c r="G29" s="214"/>
      <c r="H29" s="214"/>
      <c r="I29" s="215"/>
      <c r="J29" s="214"/>
      <c r="K29" s="216"/>
      <c r="L29" s="214"/>
      <c r="M29" s="214"/>
      <c r="N29" s="214"/>
      <c r="O29" s="215"/>
      <c r="P29" s="214"/>
      <c r="Q29" s="217"/>
      <c r="R29" s="218"/>
      <c r="S29" s="219"/>
      <c r="T29" s="219"/>
      <c r="U29" s="219"/>
      <c r="V29" s="220"/>
      <c r="W29" s="212"/>
      <c r="X29" s="196"/>
      <c r="Y29" s="196"/>
      <c r="Z29" s="196"/>
      <c r="AA29" s="196"/>
      <c r="AB29" s="200"/>
    </row>
    <row r="30" spans="1:28" s="8" customFormat="1" ht="15.75" thickBot="1">
      <c r="A30" s="212"/>
      <c r="B30" s="374" t="s">
        <v>22</v>
      </c>
      <c r="C30" s="375"/>
      <c r="D30" s="2"/>
      <c r="E30" s="2"/>
      <c r="F30" s="2"/>
      <c r="G30" s="4" t="str">
        <f>_xlfn.CONCAT('Additional Info &amp; Definitions'!D16," ","Total")</f>
        <v>Fiscal Year 2024 Total</v>
      </c>
      <c r="H30" s="5">
        <f>SUM(H25:H28)</f>
        <v>0</v>
      </c>
      <c r="I30" s="94">
        <f>SUM(I25:I28)</f>
        <v>0</v>
      </c>
      <c r="J30" s="3"/>
      <c r="K30" s="101"/>
      <c r="L30" s="4" t="str">
        <f>_xlfn.CONCAT('Additional Info &amp; Definitions'!E16," ","Total")</f>
        <v>Fiscal Year 2025 Total</v>
      </c>
      <c r="M30" s="125"/>
      <c r="N30" s="7">
        <f>SUM(N25:N28)</f>
        <v>0</v>
      </c>
      <c r="O30" s="249">
        <f t="shared" ref="O30" si="2">SUM(O25:O28)</f>
        <v>0</v>
      </c>
      <c r="P30" s="250"/>
      <c r="Q30" s="251"/>
      <c r="R30" s="4" t="str">
        <f>_xlfn.CONCAT('Additional Info &amp; Definitions'!F16," ","Total")</f>
        <v>Fiscal Year 2026 Total</v>
      </c>
      <c r="S30" s="5">
        <f>SUM(S25:S28)</f>
        <v>0</v>
      </c>
      <c r="T30" s="6">
        <f>SUM(T25:T28)</f>
        <v>0</v>
      </c>
      <c r="U30" s="128"/>
      <c r="V30" s="252"/>
      <c r="W30" s="212"/>
      <c r="X30" s="212"/>
      <c r="Y30" s="212"/>
      <c r="Z30" s="212"/>
      <c r="AA30" s="212"/>
      <c r="AB30" s="253"/>
    </row>
    <row r="31" spans="1:28" s="8" customFormat="1" ht="15.75" thickBot="1">
      <c r="A31" s="212"/>
      <c r="B31" s="254"/>
      <c r="C31" s="255"/>
      <c r="D31" s="255"/>
      <c r="E31" s="255"/>
      <c r="F31" s="255"/>
      <c r="G31" s="255"/>
      <c r="H31" s="255"/>
      <c r="I31" s="256"/>
      <c r="J31" s="255"/>
      <c r="K31" s="257"/>
      <c r="L31" s="255"/>
      <c r="M31" s="255"/>
      <c r="N31" s="255"/>
      <c r="O31" s="256"/>
      <c r="P31" s="255"/>
      <c r="Q31" s="258"/>
      <c r="R31" s="259"/>
      <c r="S31" s="260"/>
      <c r="T31" s="260"/>
      <c r="U31" s="260"/>
      <c r="V31" s="261"/>
      <c r="W31" s="212"/>
      <c r="X31" s="212"/>
      <c r="Y31" s="212"/>
      <c r="Z31" s="212"/>
      <c r="AA31" s="212"/>
      <c r="AB31" s="253"/>
    </row>
    <row r="32" spans="1:28" s="8" customFormat="1" ht="15.75" thickBot="1">
      <c r="A32" s="212"/>
      <c r="B32" s="287"/>
      <c r="C32" s="288"/>
      <c r="D32" s="288"/>
      <c r="E32" s="288"/>
      <c r="F32" s="288"/>
      <c r="G32" s="288"/>
      <c r="H32" s="288"/>
      <c r="I32" s="289"/>
      <c r="J32" s="288"/>
      <c r="K32" s="290"/>
      <c r="L32" s="288"/>
      <c r="M32" s="288"/>
      <c r="N32" s="288"/>
      <c r="O32" s="289"/>
      <c r="P32" s="288"/>
      <c r="Q32" s="265"/>
      <c r="R32" s="266"/>
      <c r="S32" s="267"/>
      <c r="T32" s="267"/>
      <c r="U32" s="267"/>
      <c r="V32" s="268"/>
      <c r="W32" s="212"/>
      <c r="X32" s="212"/>
      <c r="Y32" s="212"/>
      <c r="Z32" s="212"/>
      <c r="AA32" s="212"/>
      <c r="AB32" s="253"/>
    </row>
    <row r="33" spans="1:28" ht="19.5" thickBot="1">
      <c r="A33" s="212"/>
      <c r="B33" s="351" t="s">
        <v>24</v>
      </c>
      <c r="C33" s="352"/>
      <c r="D33" s="352"/>
      <c r="E33" s="352"/>
      <c r="F33" s="352"/>
      <c r="G33" s="352"/>
      <c r="H33" s="352"/>
      <c r="I33" s="352"/>
      <c r="J33" s="352"/>
      <c r="K33" s="352"/>
      <c r="L33" s="352"/>
      <c r="M33" s="352"/>
      <c r="N33" s="352"/>
      <c r="O33" s="352"/>
      <c r="P33" s="352"/>
      <c r="Q33" s="352"/>
      <c r="R33" s="352"/>
      <c r="S33" s="352"/>
      <c r="T33" s="352"/>
      <c r="U33" s="352"/>
      <c r="V33" s="353"/>
      <c r="W33" s="212"/>
      <c r="X33" s="196"/>
      <c r="Y33" s="196"/>
      <c r="Z33" s="196"/>
      <c r="AA33" s="196"/>
      <c r="AB33" s="200"/>
    </row>
    <row r="34" spans="1:28" ht="15.75" thickBot="1">
      <c r="A34" s="212"/>
      <c r="B34" s="382" t="s">
        <v>8</v>
      </c>
      <c r="C34" s="382" t="s">
        <v>9</v>
      </c>
      <c r="D34" s="365" t="s">
        <v>10</v>
      </c>
      <c r="E34" s="366"/>
      <c r="F34" s="366"/>
      <c r="G34" s="366"/>
      <c r="H34" s="366"/>
      <c r="I34" s="366"/>
      <c r="J34" s="366"/>
      <c r="K34" s="366"/>
      <c r="L34" s="366"/>
      <c r="M34" s="366"/>
      <c r="N34" s="366"/>
      <c r="O34" s="366"/>
      <c r="P34" s="366"/>
      <c r="Q34" s="366"/>
      <c r="R34" s="366"/>
      <c r="S34" s="366"/>
      <c r="T34" s="381"/>
      <c r="U34" s="119"/>
      <c r="V34" s="368" t="s">
        <v>11</v>
      </c>
      <c r="W34" s="212"/>
      <c r="X34" s="196"/>
      <c r="Y34" s="196"/>
      <c r="Z34" s="196"/>
      <c r="AA34" s="196"/>
      <c r="AB34" s="200"/>
    </row>
    <row r="35" spans="1:28" ht="15.75" thickBot="1">
      <c r="A35" s="212"/>
      <c r="B35" s="383"/>
      <c r="C35" s="383"/>
      <c r="D35" s="365" t="str">
        <f>'Additional Info &amp; Definitions'!$D$16</f>
        <v>Fiscal Year 2024</v>
      </c>
      <c r="E35" s="366"/>
      <c r="F35" s="366"/>
      <c r="G35" s="366"/>
      <c r="H35" s="366"/>
      <c r="I35" s="381"/>
      <c r="J35" s="365" t="str">
        <f>'Additional Info &amp; Definitions'!$E$16</f>
        <v>Fiscal Year 2025</v>
      </c>
      <c r="K35" s="366"/>
      <c r="L35" s="366"/>
      <c r="M35" s="366"/>
      <c r="N35" s="366"/>
      <c r="O35" s="381"/>
      <c r="P35" s="365" t="str">
        <f>'Additional Info &amp; Definitions'!$F$16</f>
        <v>Fiscal Year 2026</v>
      </c>
      <c r="Q35" s="366"/>
      <c r="R35" s="366"/>
      <c r="S35" s="366"/>
      <c r="T35" s="381"/>
      <c r="U35" s="126"/>
      <c r="V35" s="369"/>
      <c r="W35" s="212"/>
      <c r="X35" s="196"/>
      <c r="Y35" s="196"/>
      <c r="Z35" s="196"/>
      <c r="AA35" s="196"/>
      <c r="AB35" s="200"/>
    </row>
    <row r="36" spans="1:28" ht="15.75" thickBot="1">
      <c r="A36" s="212"/>
      <c r="B36" s="372"/>
      <c r="C36" s="373"/>
      <c r="D36" s="131" t="s">
        <v>12</v>
      </c>
      <c r="E36" s="132"/>
      <c r="F36" s="120" t="s">
        <v>13</v>
      </c>
      <c r="G36" s="120" t="s">
        <v>14</v>
      </c>
      <c r="H36" s="137" t="s">
        <v>15</v>
      </c>
      <c r="I36" s="138" t="s">
        <v>16</v>
      </c>
      <c r="J36" s="131" t="s">
        <v>12</v>
      </c>
      <c r="K36" s="134" t="s">
        <v>13</v>
      </c>
      <c r="L36" s="120" t="s">
        <v>14</v>
      </c>
      <c r="M36" s="137"/>
      <c r="N36" s="137" t="s">
        <v>15</v>
      </c>
      <c r="O36" s="138" t="s">
        <v>16</v>
      </c>
      <c r="P36" s="131" t="s">
        <v>12</v>
      </c>
      <c r="Q36" s="120" t="s">
        <v>13</v>
      </c>
      <c r="R36" s="120" t="s">
        <v>14</v>
      </c>
      <c r="S36" s="139" t="s">
        <v>15</v>
      </c>
      <c r="T36" s="140" t="s">
        <v>16</v>
      </c>
      <c r="U36" s="129"/>
      <c r="V36" s="221"/>
      <c r="W36" s="212"/>
      <c r="X36" s="196"/>
      <c r="Y36" s="196"/>
      <c r="Z36" s="196"/>
      <c r="AA36" s="196"/>
      <c r="AB36" s="200"/>
    </row>
    <row r="37" spans="1:28">
      <c r="A37" s="212"/>
      <c r="B37" s="222" t="s">
        <v>25</v>
      </c>
      <c r="C37" s="223"/>
      <c r="D37" s="269"/>
      <c r="E37" s="270"/>
      <c r="F37" s="226"/>
      <c r="G37" s="291"/>
      <c r="H37" s="227">
        <f t="shared" ref="H37:H46" si="3">D37*F37*G37</f>
        <v>0</v>
      </c>
      <c r="I37" s="228">
        <f>H37*'Additional Info &amp; Definitions'!$D$19</f>
        <v>0</v>
      </c>
      <c r="J37" s="269"/>
      <c r="K37" s="229"/>
      <c r="L37" s="291"/>
      <c r="M37" s="291"/>
      <c r="N37" s="227">
        <f t="shared" ref="N37:N46" si="4">J37*K37*L37</f>
        <v>0</v>
      </c>
      <c r="O37" s="228">
        <f>N37*'Additional Info &amp; Definitions'!$E$19</f>
        <v>0</v>
      </c>
      <c r="P37" s="269"/>
      <c r="Q37" s="226"/>
      <c r="R37" s="291"/>
      <c r="S37" s="227">
        <f t="shared" ref="S37:S46" si="5">P37*Q37*R37</f>
        <v>0</v>
      </c>
      <c r="T37" s="230">
        <f>S37*'Additional Info &amp; Definitions'!$F$19</f>
        <v>0</v>
      </c>
      <c r="U37" s="231"/>
      <c r="V37" s="232"/>
      <c r="W37" s="212"/>
      <c r="X37" s="196"/>
      <c r="Y37" s="196"/>
      <c r="Z37" s="196"/>
      <c r="AA37" s="196"/>
      <c r="AB37" s="200"/>
    </row>
    <row r="38" spans="1:28">
      <c r="A38" s="212"/>
      <c r="B38" s="233" t="s">
        <v>26</v>
      </c>
      <c r="C38" s="292"/>
      <c r="D38" s="269"/>
      <c r="E38" s="270"/>
      <c r="F38" s="226"/>
      <c r="G38" s="291"/>
      <c r="H38" s="227">
        <f t="shared" si="3"/>
        <v>0</v>
      </c>
      <c r="I38" s="228">
        <f>H38*'Additional Info &amp; Definitions'!$D$19</f>
        <v>0</v>
      </c>
      <c r="J38" s="269"/>
      <c r="K38" s="229"/>
      <c r="L38" s="291"/>
      <c r="M38" s="291"/>
      <c r="N38" s="227">
        <f t="shared" si="4"/>
        <v>0</v>
      </c>
      <c r="O38" s="228">
        <f>N38*'Additional Info &amp; Definitions'!$E$19</f>
        <v>0</v>
      </c>
      <c r="P38" s="269"/>
      <c r="Q38" s="226"/>
      <c r="R38" s="291"/>
      <c r="S38" s="227">
        <f t="shared" si="5"/>
        <v>0</v>
      </c>
      <c r="T38" s="230">
        <f>S38*'Additional Info &amp; Definitions'!$F$19</f>
        <v>0</v>
      </c>
      <c r="U38" s="231"/>
      <c r="V38" s="232"/>
      <c r="W38" s="212"/>
      <c r="X38" s="196"/>
      <c r="Y38" s="196"/>
      <c r="Z38" s="196"/>
      <c r="AA38" s="196"/>
      <c r="AB38" s="200"/>
    </row>
    <row r="39" spans="1:28">
      <c r="A39" s="212"/>
      <c r="B39" s="233" t="s">
        <v>27</v>
      </c>
      <c r="C39" s="292"/>
      <c r="D39" s="269"/>
      <c r="E39" s="270"/>
      <c r="F39" s="226"/>
      <c r="G39" s="291"/>
      <c r="H39" s="227">
        <f t="shared" si="3"/>
        <v>0</v>
      </c>
      <c r="I39" s="228">
        <f>H39*'Additional Info &amp; Definitions'!$D$19</f>
        <v>0</v>
      </c>
      <c r="J39" s="269"/>
      <c r="K39" s="229"/>
      <c r="L39" s="291"/>
      <c r="M39" s="291"/>
      <c r="N39" s="227">
        <f t="shared" si="4"/>
        <v>0</v>
      </c>
      <c r="O39" s="228">
        <f>N39*'Additional Info &amp; Definitions'!$E$19</f>
        <v>0</v>
      </c>
      <c r="P39" s="269"/>
      <c r="Q39" s="226"/>
      <c r="R39" s="291"/>
      <c r="S39" s="227">
        <f t="shared" si="5"/>
        <v>0</v>
      </c>
      <c r="T39" s="230">
        <f>S39*'Additional Info &amp; Definitions'!$F$19</f>
        <v>0</v>
      </c>
      <c r="U39" s="231"/>
      <c r="V39" s="232"/>
      <c r="W39" s="212"/>
      <c r="X39" s="196"/>
      <c r="Y39" s="196"/>
      <c r="Z39" s="196"/>
      <c r="AA39" s="196"/>
      <c r="AB39" s="200"/>
    </row>
    <row r="40" spans="1:28">
      <c r="A40" s="212"/>
      <c r="B40" s="233" t="s">
        <v>28</v>
      </c>
      <c r="C40" s="292"/>
      <c r="D40" s="269"/>
      <c r="E40" s="270"/>
      <c r="F40" s="226"/>
      <c r="G40" s="291"/>
      <c r="H40" s="227">
        <f t="shared" si="3"/>
        <v>0</v>
      </c>
      <c r="I40" s="228">
        <f>H40*'Additional Info &amp; Definitions'!$D$19</f>
        <v>0</v>
      </c>
      <c r="J40" s="269"/>
      <c r="K40" s="229"/>
      <c r="L40" s="291"/>
      <c r="M40" s="291"/>
      <c r="N40" s="227">
        <f t="shared" si="4"/>
        <v>0</v>
      </c>
      <c r="O40" s="228">
        <f>N40*'Additional Info &amp; Definitions'!$E$19</f>
        <v>0</v>
      </c>
      <c r="P40" s="269"/>
      <c r="Q40" s="226"/>
      <c r="R40" s="291"/>
      <c r="S40" s="227">
        <f t="shared" si="5"/>
        <v>0</v>
      </c>
      <c r="T40" s="230">
        <f>S40*'Additional Info &amp; Definitions'!$F$19</f>
        <v>0</v>
      </c>
      <c r="U40" s="231"/>
      <c r="V40" s="232"/>
      <c r="W40" s="212"/>
      <c r="X40" s="196"/>
      <c r="Y40" s="196"/>
      <c r="Z40" s="196"/>
      <c r="AA40" s="196"/>
      <c r="AB40" s="200"/>
    </row>
    <row r="41" spans="1:28">
      <c r="A41" s="212"/>
      <c r="B41" s="233" t="s">
        <v>29</v>
      </c>
      <c r="C41" s="292"/>
      <c r="D41" s="269"/>
      <c r="E41" s="270"/>
      <c r="F41" s="226"/>
      <c r="G41" s="291"/>
      <c r="H41" s="227">
        <f t="shared" si="3"/>
        <v>0</v>
      </c>
      <c r="I41" s="228">
        <f>H41*'Additional Info &amp; Definitions'!$D$19</f>
        <v>0</v>
      </c>
      <c r="J41" s="269"/>
      <c r="K41" s="229"/>
      <c r="L41" s="291"/>
      <c r="M41" s="291"/>
      <c r="N41" s="227">
        <f t="shared" si="4"/>
        <v>0</v>
      </c>
      <c r="O41" s="228">
        <f>N41*'Additional Info &amp; Definitions'!$E$19</f>
        <v>0</v>
      </c>
      <c r="P41" s="269"/>
      <c r="Q41" s="226"/>
      <c r="R41" s="291"/>
      <c r="S41" s="227">
        <f t="shared" si="5"/>
        <v>0</v>
      </c>
      <c r="T41" s="230">
        <f>S41*'Additional Info &amp; Definitions'!$F$19</f>
        <v>0</v>
      </c>
      <c r="U41" s="231"/>
      <c r="V41" s="232"/>
      <c r="W41" s="212"/>
      <c r="X41" s="196"/>
      <c r="Y41" s="196"/>
      <c r="Z41" s="196"/>
      <c r="AA41" s="196"/>
      <c r="AB41" s="200"/>
    </row>
    <row r="42" spans="1:28">
      <c r="A42" s="212"/>
      <c r="B42" s="233" t="s">
        <v>30</v>
      </c>
      <c r="C42" s="292"/>
      <c r="D42" s="269"/>
      <c r="E42" s="270"/>
      <c r="F42" s="226"/>
      <c r="G42" s="291"/>
      <c r="H42" s="227">
        <f t="shared" si="3"/>
        <v>0</v>
      </c>
      <c r="I42" s="228">
        <f>H42*'Additional Info &amp; Definitions'!$D$19</f>
        <v>0</v>
      </c>
      <c r="J42" s="269"/>
      <c r="K42" s="229"/>
      <c r="L42" s="291"/>
      <c r="M42" s="291"/>
      <c r="N42" s="227">
        <f t="shared" si="4"/>
        <v>0</v>
      </c>
      <c r="O42" s="228">
        <f>N42*'Additional Info &amp; Definitions'!$E$19</f>
        <v>0</v>
      </c>
      <c r="P42" s="269"/>
      <c r="Q42" s="226"/>
      <c r="R42" s="291"/>
      <c r="S42" s="227">
        <f t="shared" si="5"/>
        <v>0</v>
      </c>
      <c r="T42" s="230">
        <f>S42*'Additional Info &amp; Definitions'!$F$19</f>
        <v>0</v>
      </c>
      <c r="U42" s="231"/>
      <c r="V42" s="232"/>
      <c r="W42" s="212"/>
      <c r="X42" s="196"/>
      <c r="Y42" s="196"/>
      <c r="Z42" s="196"/>
      <c r="AA42" s="196"/>
      <c r="AB42" s="200"/>
    </row>
    <row r="43" spans="1:28">
      <c r="A43" s="212"/>
      <c r="B43" s="233" t="s">
        <v>31</v>
      </c>
      <c r="C43" s="292"/>
      <c r="D43" s="269"/>
      <c r="E43" s="270"/>
      <c r="F43" s="226"/>
      <c r="G43" s="291"/>
      <c r="H43" s="227">
        <f t="shared" si="3"/>
        <v>0</v>
      </c>
      <c r="I43" s="228">
        <f>H43*'Additional Info &amp; Definitions'!$D$19</f>
        <v>0</v>
      </c>
      <c r="J43" s="269"/>
      <c r="K43" s="229"/>
      <c r="L43" s="291"/>
      <c r="M43" s="291"/>
      <c r="N43" s="227">
        <f t="shared" si="4"/>
        <v>0</v>
      </c>
      <c r="O43" s="228">
        <f>N43*'Additional Info &amp; Definitions'!$E$19</f>
        <v>0</v>
      </c>
      <c r="P43" s="269"/>
      <c r="Q43" s="226"/>
      <c r="R43" s="291"/>
      <c r="S43" s="227">
        <f t="shared" si="5"/>
        <v>0</v>
      </c>
      <c r="T43" s="230">
        <f>S43*'Additional Info &amp; Definitions'!$F$19</f>
        <v>0</v>
      </c>
      <c r="U43" s="231"/>
      <c r="V43" s="232"/>
      <c r="W43" s="212"/>
      <c r="X43" s="196"/>
      <c r="Y43" s="196"/>
      <c r="Z43" s="196"/>
      <c r="AA43" s="196"/>
      <c r="AB43" s="200"/>
    </row>
    <row r="44" spans="1:28">
      <c r="A44" s="212"/>
      <c r="B44" s="233" t="s">
        <v>32</v>
      </c>
      <c r="C44" s="234"/>
      <c r="D44" s="269"/>
      <c r="E44" s="270"/>
      <c r="F44" s="235"/>
      <c r="G44" s="293"/>
      <c r="H44" s="227">
        <f t="shared" si="3"/>
        <v>0</v>
      </c>
      <c r="I44" s="228">
        <f>H44*'Additional Info &amp; Definitions'!$D$19</f>
        <v>0</v>
      </c>
      <c r="J44" s="269"/>
      <c r="K44" s="236"/>
      <c r="L44" s="293"/>
      <c r="M44" s="293"/>
      <c r="N44" s="227">
        <f t="shared" si="4"/>
        <v>0</v>
      </c>
      <c r="O44" s="228">
        <f>N44*'Additional Info &amp; Definitions'!$E$19</f>
        <v>0</v>
      </c>
      <c r="P44" s="269"/>
      <c r="Q44" s="235"/>
      <c r="R44" s="293"/>
      <c r="S44" s="227">
        <f t="shared" si="5"/>
        <v>0</v>
      </c>
      <c r="T44" s="230">
        <f>S44*'Additional Info &amp; Definitions'!$F$19</f>
        <v>0</v>
      </c>
      <c r="U44" s="231"/>
      <c r="V44" s="232"/>
      <c r="W44" s="212"/>
      <c r="X44" s="196"/>
      <c r="Y44" s="196"/>
      <c r="Z44" s="196"/>
      <c r="AA44" s="196"/>
      <c r="AB44" s="200"/>
    </row>
    <row r="45" spans="1:28">
      <c r="A45" s="212"/>
      <c r="B45" s="233" t="s">
        <v>33</v>
      </c>
      <c r="C45" s="234"/>
      <c r="D45" s="269"/>
      <c r="E45" s="270"/>
      <c r="F45" s="235"/>
      <c r="G45" s="293"/>
      <c r="H45" s="227">
        <f t="shared" si="3"/>
        <v>0</v>
      </c>
      <c r="I45" s="228">
        <f>H45*'Additional Info &amp; Definitions'!$D$19</f>
        <v>0</v>
      </c>
      <c r="J45" s="269"/>
      <c r="K45" s="236"/>
      <c r="L45" s="293"/>
      <c r="M45" s="293"/>
      <c r="N45" s="227">
        <f t="shared" si="4"/>
        <v>0</v>
      </c>
      <c r="O45" s="228">
        <f>N45*'Additional Info &amp; Definitions'!$E$19</f>
        <v>0</v>
      </c>
      <c r="P45" s="269"/>
      <c r="Q45" s="235"/>
      <c r="R45" s="293"/>
      <c r="S45" s="227">
        <f t="shared" si="5"/>
        <v>0</v>
      </c>
      <c r="T45" s="230">
        <f>S45*'Additional Info &amp; Definitions'!$F$19</f>
        <v>0</v>
      </c>
      <c r="U45" s="231"/>
      <c r="V45" s="232"/>
      <c r="W45" s="212"/>
      <c r="X45" s="196"/>
      <c r="Y45" s="196"/>
      <c r="Z45" s="196"/>
      <c r="AA45" s="196"/>
      <c r="AB45" s="200"/>
    </row>
    <row r="46" spans="1:28" ht="15.75" thickBot="1">
      <c r="A46" s="212"/>
      <c r="B46" s="237" t="s">
        <v>34</v>
      </c>
      <c r="C46" s="238"/>
      <c r="D46" s="269"/>
      <c r="E46" s="281"/>
      <c r="F46" s="241"/>
      <c r="G46" s="294"/>
      <c r="H46" s="242">
        <f t="shared" si="3"/>
        <v>0</v>
      </c>
      <c r="I46" s="228">
        <f>H46*'Additional Info &amp; Definitions'!$D$19</f>
        <v>0</v>
      </c>
      <c r="J46" s="269"/>
      <c r="K46" s="244"/>
      <c r="L46" s="294"/>
      <c r="M46" s="294"/>
      <c r="N46" s="242">
        <f t="shared" si="4"/>
        <v>0</v>
      </c>
      <c r="O46" s="228">
        <f>N46*'Additional Info &amp; Definitions'!$E$19</f>
        <v>0</v>
      </c>
      <c r="P46" s="269"/>
      <c r="Q46" s="241"/>
      <c r="R46" s="294"/>
      <c r="S46" s="242">
        <f t="shared" si="5"/>
        <v>0</v>
      </c>
      <c r="T46" s="230">
        <f>S46*'Additional Info &amp; Definitions'!$F$19</f>
        <v>0</v>
      </c>
      <c r="U46" s="245"/>
      <c r="V46" s="246"/>
      <c r="W46" s="212"/>
      <c r="X46" s="196"/>
      <c r="Y46" s="196"/>
      <c r="Z46" s="196"/>
      <c r="AA46" s="196"/>
      <c r="AB46" s="200"/>
    </row>
    <row r="47" spans="1:28" ht="15.75" thickBot="1">
      <c r="A47" s="212"/>
      <c r="B47" s="213"/>
      <c r="C47" s="214"/>
      <c r="D47" s="214"/>
      <c r="E47" s="214"/>
      <c r="F47" s="214"/>
      <c r="G47" s="214"/>
      <c r="H47" s="214"/>
      <c r="I47" s="215"/>
      <c r="J47" s="214"/>
      <c r="K47" s="216"/>
      <c r="L47" s="214"/>
      <c r="M47" s="214"/>
      <c r="N47" s="214"/>
      <c r="O47" s="215"/>
      <c r="P47" s="214"/>
      <c r="Q47" s="217"/>
      <c r="R47" s="218"/>
      <c r="S47" s="219"/>
      <c r="T47" s="219"/>
      <c r="U47" s="219"/>
      <c r="V47" s="220"/>
      <c r="W47" s="212"/>
      <c r="X47" s="212"/>
      <c r="Y47" s="196"/>
      <c r="Z47" s="196"/>
      <c r="AA47" s="196"/>
      <c r="AB47" s="200"/>
    </row>
    <row r="48" spans="1:28" ht="15.75" thickBot="1">
      <c r="A48" s="212"/>
      <c r="B48" s="374" t="s">
        <v>22</v>
      </c>
      <c r="C48" s="375"/>
      <c r="D48" s="2"/>
      <c r="E48" s="2"/>
      <c r="F48" s="2"/>
      <c r="G48" s="4" t="str">
        <f>_xlfn.CONCAT('Additional Info &amp; Definitions'!D16," ","Total")</f>
        <v>Fiscal Year 2024 Total</v>
      </c>
      <c r="H48" s="5">
        <f>SUM(H37:H46)</f>
        <v>0</v>
      </c>
      <c r="I48" s="94">
        <f>SUM(I37:I46)</f>
        <v>0</v>
      </c>
      <c r="J48" s="3"/>
      <c r="K48" s="101"/>
      <c r="L48" s="4" t="str">
        <f>_xlfn.CONCAT('Additional Info &amp; Definitions'!E16," ","Total")</f>
        <v>Fiscal Year 2025 Total</v>
      </c>
      <c r="M48" s="125"/>
      <c r="N48" s="7">
        <f>SUM(N37:N46)</f>
        <v>0</v>
      </c>
      <c r="O48" s="249">
        <f>SUM(O37:O46)</f>
        <v>0</v>
      </c>
      <c r="P48" s="250"/>
      <c r="Q48" s="251"/>
      <c r="R48" s="4" t="str">
        <f>_xlfn.CONCAT('Additional Info &amp; Definitions'!F16," ","Total")</f>
        <v>Fiscal Year 2026 Total</v>
      </c>
      <c r="S48" s="5">
        <f>SUM(S37:S46)</f>
        <v>0</v>
      </c>
      <c r="T48" s="6">
        <f>SUM(T37:T46)</f>
        <v>0</v>
      </c>
      <c r="U48" s="128"/>
      <c r="V48" s="252"/>
      <c r="W48" s="212"/>
      <c r="X48" s="196"/>
      <c r="Y48" s="196"/>
      <c r="Z48" s="196"/>
      <c r="AA48" s="196"/>
      <c r="AB48" s="200"/>
    </row>
    <row r="49" spans="2:31" s="8" customFormat="1" ht="15.75" thickBot="1">
      <c r="B49" s="254"/>
      <c r="C49" s="255"/>
      <c r="D49" s="255"/>
      <c r="E49" s="255"/>
      <c r="F49" s="255"/>
      <c r="G49" s="255"/>
      <c r="H49" s="255"/>
      <c r="I49" s="256"/>
      <c r="J49" s="255"/>
      <c r="K49" s="257"/>
      <c r="L49" s="255"/>
      <c r="M49" s="255"/>
      <c r="N49" s="255"/>
      <c r="O49" s="256"/>
      <c r="P49" s="255"/>
      <c r="Q49" s="258"/>
      <c r="R49" s="259"/>
      <c r="S49" s="260"/>
      <c r="T49" s="260"/>
      <c r="U49" s="260"/>
      <c r="V49" s="261"/>
      <c r="W49" s="212"/>
      <c r="X49" s="212"/>
      <c r="Y49" s="212"/>
      <c r="Z49" s="212"/>
      <c r="AA49" s="212"/>
      <c r="AB49" s="253"/>
      <c r="AC49" s="212"/>
      <c r="AD49" s="212"/>
      <c r="AE49" s="212"/>
    </row>
    <row r="50" spans="2:31" s="8" customFormat="1" ht="15.75" thickBot="1">
      <c r="B50" s="287"/>
      <c r="C50" s="288"/>
      <c r="D50" s="288"/>
      <c r="E50" s="288"/>
      <c r="F50" s="288"/>
      <c r="G50" s="288"/>
      <c r="H50" s="288"/>
      <c r="I50" s="289"/>
      <c r="J50" s="288"/>
      <c r="K50" s="290"/>
      <c r="L50" s="288"/>
      <c r="M50" s="288"/>
      <c r="N50" s="288"/>
      <c r="O50" s="289"/>
      <c r="P50" s="288"/>
      <c r="Q50" s="265"/>
      <c r="R50" s="266"/>
      <c r="S50" s="267"/>
      <c r="T50" s="267"/>
      <c r="U50" s="267"/>
      <c r="V50" s="268"/>
      <c r="W50" s="212"/>
      <c r="X50" s="212"/>
      <c r="Y50" s="212"/>
      <c r="Z50" s="212"/>
      <c r="AA50" s="212"/>
      <c r="AB50" s="253"/>
      <c r="AC50" s="212"/>
      <c r="AD50" s="212"/>
      <c r="AE50" s="212"/>
    </row>
    <row r="51" spans="2:31" ht="19.5" thickBot="1">
      <c r="B51" s="351" t="s">
        <v>35</v>
      </c>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212"/>
      <c r="AD51" s="212"/>
      <c r="AE51" s="80"/>
    </row>
    <row r="52" spans="2:31" ht="15.75" thickBot="1">
      <c r="B52" s="363" t="s">
        <v>36</v>
      </c>
      <c r="C52" s="363" t="s">
        <v>37</v>
      </c>
      <c r="D52" s="365" t="s">
        <v>10</v>
      </c>
      <c r="E52" s="366"/>
      <c r="F52" s="366"/>
      <c r="G52" s="366"/>
      <c r="H52" s="366"/>
      <c r="I52" s="366"/>
      <c r="J52" s="366"/>
      <c r="K52" s="366"/>
      <c r="L52" s="366"/>
      <c r="M52" s="366"/>
      <c r="N52" s="366"/>
      <c r="O52" s="366"/>
      <c r="P52" s="366"/>
      <c r="Q52" s="366"/>
      <c r="R52" s="366"/>
      <c r="S52" s="366"/>
      <c r="T52" s="366"/>
      <c r="U52" s="366"/>
      <c r="V52" s="366"/>
      <c r="W52" s="366"/>
      <c r="X52" s="366"/>
      <c r="Y52" s="366"/>
      <c r="Z52" s="366"/>
      <c r="AA52" s="381"/>
      <c r="AB52" s="368" t="s">
        <v>11</v>
      </c>
      <c r="AC52" s="212"/>
      <c r="AD52" s="80"/>
      <c r="AE52" s="196"/>
    </row>
    <row r="53" spans="2:31" ht="15.75" thickBot="1">
      <c r="B53" s="364"/>
      <c r="C53" s="364"/>
      <c r="D53" s="379" t="str">
        <f>'Additional Info &amp; Definitions'!$D$16</f>
        <v>Fiscal Year 2024</v>
      </c>
      <c r="E53" s="367"/>
      <c r="F53" s="367"/>
      <c r="G53" s="367"/>
      <c r="H53" s="367"/>
      <c r="I53" s="367"/>
      <c r="J53" s="367"/>
      <c r="K53" s="380"/>
      <c r="L53" s="376" t="str">
        <f>'Additional Info &amp; Definitions'!$E$16</f>
        <v>Fiscal Year 2025</v>
      </c>
      <c r="M53" s="377"/>
      <c r="N53" s="377"/>
      <c r="O53" s="377"/>
      <c r="P53" s="377"/>
      <c r="Q53" s="377"/>
      <c r="R53" s="377"/>
      <c r="S53" s="378"/>
      <c r="T53" s="376" t="str">
        <f>'Additional Info &amp; Definitions'!$F$16</f>
        <v>Fiscal Year 2026</v>
      </c>
      <c r="U53" s="377"/>
      <c r="V53" s="377"/>
      <c r="W53" s="377"/>
      <c r="X53" s="377"/>
      <c r="Y53" s="377"/>
      <c r="Z53" s="377"/>
      <c r="AA53" s="378"/>
      <c r="AB53" s="369"/>
      <c r="AC53" s="212"/>
      <c r="AD53" s="80"/>
      <c r="AE53" s="196"/>
    </row>
    <row r="54" spans="2:31" ht="15.75" thickBot="1">
      <c r="B54" s="347"/>
      <c r="C54" s="371"/>
      <c r="D54" s="121" t="s">
        <v>38</v>
      </c>
      <c r="E54" s="122" t="s">
        <v>39</v>
      </c>
      <c r="F54" s="122" t="s">
        <v>13</v>
      </c>
      <c r="G54" s="122" t="s">
        <v>40</v>
      </c>
      <c r="H54" s="122" t="s">
        <v>41</v>
      </c>
      <c r="I54" s="123" t="s">
        <v>42</v>
      </c>
      <c r="J54" s="122" t="s">
        <v>43</v>
      </c>
      <c r="K54" s="124" t="s">
        <v>16</v>
      </c>
      <c r="L54" s="121" t="s">
        <v>38</v>
      </c>
      <c r="M54" s="122" t="s">
        <v>39</v>
      </c>
      <c r="N54" s="122" t="s">
        <v>13</v>
      </c>
      <c r="O54" s="122" t="s">
        <v>40</v>
      </c>
      <c r="P54" s="122" t="s">
        <v>41</v>
      </c>
      <c r="Q54" s="123" t="s">
        <v>42</v>
      </c>
      <c r="R54" s="122" t="s">
        <v>43</v>
      </c>
      <c r="S54" s="124" t="s">
        <v>16</v>
      </c>
      <c r="T54" s="121" t="s">
        <v>38</v>
      </c>
      <c r="U54" s="122" t="s">
        <v>39</v>
      </c>
      <c r="V54" s="168" t="s">
        <v>13</v>
      </c>
      <c r="W54" s="122" t="s">
        <v>40</v>
      </c>
      <c r="X54" s="122" t="s">
        <v>41</v>
      </c>
      <c r="Y54" s="123" t="s">
        <v>42</v>
      </c>
      <c r="Z54" s="122" t="s">
        <v>43</v>
      </c>
      <c r="AA54" s="124" t="s">
        <v>16</v>
      </c>
      <c r="AB54" s="221"/>
      <c r="AC54" s="212"/>
      <c r="AD54" s="87" t="s">
        <v>13</v>
      </c>
      <c r="AE54" s="88" t="s">
        <v>40</v>
      </c>
    </row>
    <row r="55" spans="2:31">
      <c r="B55" s="222" t="s">
        <v>44</v>
      </c>
      <c r="C55" s="295"/>
      <c r="D55" s="269"/>
      <c r="E55" s="296">
        <f t="shared" ref="E55:E58" si="6">D55/1600</f>
        <v>0</v>
      </c>
      <c r="F55" s="235"/>
      <c r="G55" s="297"/>
      <c r="H55" s="298" t="str">
        <f t="shared" ref="H55" si="7">IF(G55="Full Fiscal Year", 52, IF(G55="Fall Only Fiscal", 26, IF(G55="Spring Only Fiscal", 26, IF(G55="Full Academic Year", 40, IF(G55="Fall Only Semester", 20, IF(G55="Spring Only Semester", 20,"0"))))))</f>
        <v>0</v>
      </c>
      <c r="I55" s="296" t="str">
        <f>IF(AND(G55="Full Fiscal Year",F55&lt;20), 'Additional Info &amp; Definitions'!$D$23*2*0.5, IF(OR(G55="Full Fiscal Year",F55&gt;20), 'Additional Info &amp; Definitions'!$D$23*2, IF(AND(G55="Fall Only Fiscal",F55&lt;20), 'Additional Info &amp; Definitions'!$D$23*1*0.5, IF(OR(G55="Fall Only Fiscal",F55&gt;20), 'Additional Info &amp; Definitions'!$D$23*1, IF(AND(G55="Spring Only Fiscal",F55&lt;20), 'Additional Info &amp; Definitions'!$D$23*1*0.5, IF(OR(G55="Spring Only Fiscal",F55&gt;20), 'Additional Info &amp; Definitions'!$D$23*1, IF(AND(G55="Full Academic Year",F55&lt;20), 'Additional Info &amp; Definitions'!$D$23*2*0.5, IF(OR(G55="Full Academic Year",F55&gt;20), 'Additional Info &amp; Definitions'!$D$23*2,  IF(AND(G55="Fall Only Semester",F55&lt;20), 'Additional Info &amp; Definitions'!$D$23*1*0.5, IF(OR(G55="Fall Only Semester",F55&gt;20), 'Additional Info &amp; Definitions'!$D$23*1, IF(AND(G55="Spring Only Semester",F55&lt;20), 'Additional Info &amp; Definitions'!$D$23*1*0.5, IF(OR(G55="Spring Only Semester",F55&gt;20), 'Additional Info &amp; Definitions'!$D$23*1," "))))))))))))</f>
        <v xml:space="preserve"> </v>
      </c>
      <c r="J55" s="227">
        <f>E55*F55*H55</f>
        <v>0</v>
      </c>
      <c r="K55" s="230">
        <f>J55*'Additional Info &amp; Definitions'!$D$20</f>
        <v>0</v>
      </c>
      <c r="L55" s="269"/>
      <c r="M55" s="296">
        <f t="shared" ref="M55:M58" si="8">L55/1600</f>
        <v>0</v>
      </c>
      <c r="N55" s="235"/>
      <c r="O55" s="297"/>
      <c r="P55" s="298" t="str">
        <f t="shared" ref="P55:P58" si="9">IF(O55="Full Fiscal Year", 52, IF(O55="Fall Only Fiscal", 26, IF(O55="Spring Only Fiscal", 26, IF(O55="Full Academic Year", 40, IF(O55="Fall Only Semester", 20, IF(O55="Spring Only Semester", 20,"0"))))))</f>
        <v>0</v>
      </c>
      <c r="Q55" s="296" t="str">
        <f>IF(AND(O55="Full Fiscal Year",N55&lt;20), 'Additional Info &amp; Definitions'!$E$23*2*0.5, IF(OR(O55="Full Fiscal Year",N55&gt;20), 'Additional Info &amp; Definitions'!$E$23*2, IF(AND(O55="Fall Only Fiscal",N55&lt;20), 'Additional Info &amp; Definitions'!$E$23*1*0.5, IF(OR(O55="Fall Only Fiscal",N55&gt;20), 'Additional Info &amp; Definitions'!$E$23*1, IF(AND(O55="Spring Only Fiscal",N55&lt;20), 'Additional Info &amp; Definitions'!$E$23*1*0.5, IF(OR(O55="Spring Only Fiscal",N55&gt;20), 'Additional Info &amp; Definitions'!$E$23*1, IF(AND(O55="Full Academic Year",N55&lt;20), 'Additional Info &amp; Definitions'!$E$23*2*0.5, IF(OR(O55="Full Academic Year",N55&gt;20), 'Additional Info &amp; Definitions'!$E$23*2,  IF(AND(O55="Fall Only Semester",N55&lt;20), 'Additional Info &amp; Definitions'!$E$23*1*0.5, IF(OR(O55="Fall Only Semester",N55&gt;20), 'Additional Info &amp; Definitions'!$E$23*1, IF(AND(O55="Spring Only Semester",N55&lt;20), 'Additional Info &amp; Definitions'!$E$23*1*0.5, IF(OR(O55="Spring Only Semester",N55&gt;20), 'Additional Info &amp; Definitions'!$E$23*1," "))))))))))))</f>
        <v xml:space="preserve"> </v>
      </c>
      <c r="R55" s="227">
        <f>M55*N55*P55</f>
        <v>0</v>
      </c>
      <c r="S55" s="230">
        <f>R55*'Additional Info &amp; Definitions'!$E$20</f>
        <v>0</v>
      </c>
      <c r="T55" s="269"/>
      <c r="U55" s="296">
        <f t="shared" ref="U55:U58" si="10">T55/1600</f>
        <v>0</v>
      </c>
      <c r="V55" s="299"/>
      <c r="W55" s="297"/>
      <c r="X55" s="298" t="str">
        <f t="shared" ref="X55:X58" si="11">IF(W55="Full Fiscal Year", 52, IF(W55="Fall Only Fiscal", 26, IF(W55="Spring Only Fiscal", 26, IF(W55="Full Academic Year", 40, IF(W55="Fall Only Semester", 20, IF(W55="Spring Only Semester", 20,"0"))))))</f>
        <v>0</v>
      </c>
      <c r="Y55" s="296" t="str">
        <f>IF(AND(W55="Full Fiscal Year",V55&lt;20), 'Additional Info &amp; Definitions'!$F$23*2*0.5, IF(OR(W55="Full Fiscal Year",V55&gt;20), 'Additional Info &amp; Definitions'!$F23*2, IF(AND(W55="Fall Only Fiscal",V55&lt;20), 'Additional Info &amp; Definitions'!$F$23*1*0.5, IF(OR(W55="Fall Only Fiscal",V55&gt;20), 'Additional Info &amp; Definitions'!$F$23*1, IF(AND(W55="Spring Only Fiscal",V55&lt;20), 'Additional Info &amp; Definitions'!$F$23*1*0.5, IF(OR(W55="Spring Only Fiscal",V55&gt;20), 'Additional Info &amp; Definitions'!$F$23*1, IF(AND(W55="Full Academic Year",V55&lt;20), 'Additional Info &amp; Definitions'!$F$23*2*0.5, IF(OR(W55="Full Academic Year",V55&gt;20), 'Additional Info &amp; Definitions'!$F$23*2,  IF(AND(W55="Fall Only Semester",V55&lt;20), 'Additional Info &amp; Definitions'!$F$23*1*0.5, IF(OR(W55="Fall Only Semester",V55&gt;20), 'Additional Info &amp; Definitions'!$F$23*1, IF(AND(W55="Spring Only Semester",V55&lt;20), 'Additional Info &amp; Definitions'!$F$23*1*0.5, IF(OR(W55="Spring Only Semester",V55&gt;20), 'Additional Info &amp; Definitions'!$F$23*1," "))))))))))))</f>
        <v xml:space="preserve"> </v>
      </c>
      <c r="Z55" s="227">
        <f>U55*V55*X55</f>
        <v>0</v>
      </c>
      <c r="AA55" s="230">
        <f>Z55*'Additional Info &amp; Definitions'!$F$20</f>
        <v>0</v>
      </c>
      <c r="AB55" s="232"/>
      <c r="AC55" s="212"/>
      <c r="AD55" s="79">
        <v>10</v>
      </c>
      <c r="AE55" s="79" t="s">
        <v>45</v>
      </c>
    </row>
    <row r="56" spans="2:31">
      <c r="B56" s="233" t="s">
        <v>46</v>
      </c>
      <c r="C56" s="300"/>
      <c r="D56" s="269"/>
      <c r="E56" s="296">
        <f t="shared" si="6"/>
        <v>0</v>
      </c>
      <c r="F56" s="235"/>
      <c r="G56" s="297"/>
      <c r="H56" s="298" t="str">
        <f t="shared" ref="H56:H58" si="12">IF(G56="Full Fiscal Year", 52, IF(G56="Fall Only Fiscal", 26, IF(G56="Spring Only Fiscal", 26, IF(G56="Full Academic Year", 40, IF(G56="Fall Only Semester", 20, IF(G56="Spring Only Semester", 20,"0"))))))</f>
        <v>0</v>
      </c>
      <c r="I56" s="296" t="str">
        <f>IF(AND(G56="Full Fiscal Year",F56&lt;20), 'Additional Info &amp; Definitions'!$D$23*2*0.5, IF(OR(G56="Full Fiscal Year",F56&gt;20), 'Additional Info &amp; Definitions'!$D$23*2, IF(AND(G56="Fall Only Fiscal",F56&lt;20), 'Additional Info &amp; Definitions'!$D$23*1*0.5, IF(OR(G56="Fall Only Fiscal",F56&gt;20), 'Additional Info &amp; Definitions'!$D$23*1, IF(AND(G56="Spring Only Fiscal",F56&lt;20), 'Additional Info &amp; Definitions'!$D$23*1*0.5, IF(OR(G56="Spring Only Fiscal",F56&gt;20), 'Additional Info &amp; Definitions'!$D$23*1, IF(AND(G56="Full Academic Year",F56&lt;20), 'Additional Info &amp; Definitions'!$D$23*2*0.5, IF(OR(G56="Full Academic Year",F56&gt;20), 'Additional Info &amp; Definitions'!$D$23*2,  IF(AND(G56="Fall Only Semester",F56&lt;20), 'Additional Info &amp; Definitions'!$D$23*1*0.5, IF(OR(G56="Fall Only Semester",F56&gt;20), 'Additional Info &amp; Definitions'!$D$23*1, IF(AND(G56="Spring Only Semester",F56&lt;20), 'Additional Info &amp; Definitions'!$D$23*1*0.5, IF(OR(G56="Spring Only Semester",F56&gt;20), 'Additional Info &amp; Definitions'!$D$23*1," "))))))))))))</f>
        <v xml:space="preserve"> </v>
      </c>
      <c r="J56" s="227">
        <f t="shared" ref="J56:J58" si="13">E56*F56*H56</f>
        <v>0</v>
      </c>
      <c r="K56" s="230">
        <f>J56*'Additional Info &amp; Definitions'!$D$20</f>
        <v>0</v>
      </c>
      <c r="L56" s="269"/>
      <c r="M56" s="296">
        <f t="shared" si="8"/>
        <v>0</v>
      </c>
      <c r="N56" s="235"/>
      <c r="O56" s="297"/>
      <c r="P56" s="298" t="str">
        <f t="shared" si="9"/>
        <v>0</v>
      </c>
      <c r="Q56" s="296" t="str">
        <f>IF(AND(O56="Full Fiscal Year",N56&lt;20), 'Additional Info &amp; Definitions'!$E$23*2*0.5, IF(OR(O56="Full Fiscal Year",N56&gt;20), 'Additional Info &amp; Definitions'!$E$23*2, IF(AND(O56="Fall Only Fiscal",N56&lt;20), 'Additional Info &amp; Definitions'!$E$23*1*0.5, IF(OR(O56="Fall Only Fiscal",N56&gt;20), 'Additional Info &amp; Definitions'!$E$23*1, IF(AND(O56="Spring Only Fiscal",N56&lt;20), 'Additional Info &amp; Definitions'!$E$23*1*0.5, IF(OR(O56="Spring Only Fiscal",N56&gt;20), 'Additional Info &amp; Definitions'!$E$23*1, IF(AND(O56="Full Academic Year",N56&lt;20), 'Additional Info &amp; Definitions'!$E$23*2*0.5, IF(OR(O56="Full Academic Year",N56&gt;20), 'Additional Info &amp; Definitions'!$E$23*2,  IF(AND(O56="Fall Only Semester",N56&lt;20), 'Additional Info &amp; Definitions'!$E$23*1*0.5, IF(OR(O56="Fall Only Semester",N56&gt;20), 'Additional Info &amp; Definitions'!$E$23*1, IF(AND(O56="Spring Only Semester",N56&lt;20), 'Additional Info &amp; Definitions'!$E$23*1*0.5, IF(OR(O56="Spring Only Semester",N56&gt;20), 'Additional Info &amp; Definitions'!$E$23*1," "))))))))))))</f>
        <v xml:space="preserve"> </v>
      </c>
      <c r="R56" s="227">
        <f t="shared" ref="R56:R58" si="14">M56*N56*P56</f>
        <v>0</v>
      </c>
      <c r="S56" s="230">
        <f>R56*'Additional Info &amp; Definitions'!$E$20</f>
        <v>0</v>
      </c>
      <c r="T56" s="269"/>
      <c r="U56" s="296">
        <f t="shared" si="10"/>
        <v>0</v>
      </c>
      <c r="V56" s="299"/>
      <c r="W56" s="297"/>
      <c r="X56" s="298" t="str">
        <f t="shared" si="11"/>
        <v>0</v>
      </c>
      <c r="Y56" s="296" t="str">
        <f>IF(AND(W56="Full Fiscal Year",V56&lt;20), 'Additional Info &amp; Definitions'!$E$23*2*0.5, IF(OR(W56="Full Fiscal Year",V56&gt;20), 'Additional Info &amp; Definitions'!$E$23*2, IF(AND(W56="Fall Only Fiscal",V56&lt;20), 'Additional Info &amp; Definitions'!$E$23*1*0.5, IF(OR(W56="Fall Only Fiscal",V56&gt;20), 'Additional Info &amp; Definitions'!$E$23*1, IF(AND(W56="Spring Only Fiscal",V56&lt;20), 'Additional Info &amp; Definitions'!$E$23*1*0.5, IF(OR(W56="Spring Only Fiscal",V56&gt;20), 'Additional Info &amp; Definitions'!$E$23*1, IF(AND(W56="Full Academic Year",V56&lt;20), 'Additional Info &amp; Definitions'!$E$23*2*0.5, IF(OR(W56="Full Academic Year",V56&gt;20), 'Additional Info &amp; Definitions'!$E$23*2,  IF(AND(W56="Fall Only Semester",V56&lt;20), 'Additional Info &amp; Definitions'!$E$23*1*0.5, IF(OR(W56="Fall Only Semester",V56&gt;20), 'Additional Info &amp; Definitions'!$E$23*1, IF(AND(W56="Spring Only Semester",V56&lt;20), 'Additional Info &amp; Definitions'!$E$23*1*0.5, IF(OR(W56="Spring Only Semester",V56&gt;20), 'Additional Info &amp; Definitions'!$E$23*1," "))))))))))))</f>
        <v xml:space="preserve"> </v>
      </c>
      <c r="Z56" s="227">
        <f t="shared" ref="Z56:Z58" si="15">U56*V56*X56</f>
        <v>0</v>
      </c>
      <c r="AA56" s="230">
        <f>Z56*'Additional Info &amp; Definitions'!$F$20</f>
        <v>0</v>
      </c>
      <c r="AB56" s="232"/>
      <c r="AC56" s="212"/>
      <c r="AD56" s="79">
        <v>13.2</v>
      </c>
      <c r="AE56" s="79" t="s">
        <v>47</v>
      </c>
    </row>
    <row r="57" spans="2:31">
      <c r="B57" s="233" t="s">
        <v>48</v>
      </c>
      <c r="C57" s="300"/>
      <c r="D57" s="269"/>
      <c r="E57" s="296">
        <f t="shared" si="6"/>
        <v>0</v>
      </c>
      <c r="F57" s="235"/>
      <c r="G57" s="297"/>
      <c r="H57" s="298" t="str">
        <f t="shared" si="12"/>
        <v>0</v>
      </c>
      <c r="I57" s="296" t="str">
        <f>IF(AND(G57="Full Fiscal Year",F57&lt;20), 'Additional Info &amp; Definitions'!$D$23*2*0.5, IF(OR(G57="Full Fiscal Year",F57&gt;20), 'Additional Info &amp; Definitions'!$D$23*2, IF(AND(G57="Fall Only Fiscal",F57&lt;20), 'Additional Info &amp; Definitions'!$D$23*1*0.5, IF(OR(G57="Fall Only Fiscal",F57&gt;20), 'Additional Info &amp; Definitions'!$D$23*1, IF(AND(G57="Spring Only Fiscal",F57&lt;20), 'Additional Info &amp; Definitions'!$D$23*1*0.5, IF(OR(G57="Spring Only Fiscal",F57&gt;20), 'Additional Info &amp; Definitions'!$D$23*1, IF(AND(G57="Full Academic Year",F57&lt;20), 'Additional Info &amp; Definitions'!$D$23*2*0.5, IF(OR(G57="Full Academic Year",F57&gt;20), 'Additional Info &amp; Definitions'!$D$23*2,  IF(AND(G57="Fall Only Semester",F57&lt;20), 'Additional Info &amp; Definitions'!$D$23*1*0.5, IF(OR(G57="Fall Only Semester",F57&gt;20), 'Additional Info &amp; Definitions'!$D$23*1, IF(AND(G57="Spring Only Semester",F57&lt;20), 'Additional Info &amp; Definitions'!$D$23*1*0.5, IF(OR(G57="Spring Only Semester",F57&gt;20), 'Additional Info &amp; Definitions'!$D$23*1," "))))))))))))</f>
        <v xml:space="preserve"> </v>
      </c>
      <c r="J57" s="227">
        <f t="shared" si="13"/>
        <v>0</v>
      </c>
      <c r="K57" s="230">
        <f>J57*'Additional Info &amp; Definitions'!$D$20</f>
        <v>0</v>
      </c>
      <c r="L57" s="269"/>
      <c r="M57" s="296">
        <f t="shared" si="8"/>
        <v>0</v>
      </c>
      <c r="N57" s="235"/>
      <c r="O57" s="297"/>
      <c r="P57" s="298" t="str">
        <f t="shared" si="9"/>
        <v>0</v>
      </c>
      <c r="Q57" s="296" t="str">
        <f>IF(AND(O57="Full Fiscal Year",N57&lt;20), 'Additional Info &amp; Definitions'!$E$23*2*0.5, IF(OR(O57="Full Fiscal Year",N57&gt;20), 'Additional Info &amp; Definitions'!$E$23*2, IF(AND(O57="Fall Only Fiscal",N57&lt;20), 'Additional Info &amp; Definitions'!$E$23*1*0.5, IF(OR(O57="Fall Only Fiscal",N57&gt;20), 'Additional Info &amp; Definitions'!$E$23*1, IF(AND(O57="Spring Only Fiscal",N57&lt;20), 'Additional Info &amp; Definitions'!$E$23*1*0.5, IF(OR(O57="Spring Only Fiscal",N57&gt;20), 'Additional Info &amp; Definitions'!$E$23*1, IF(AND(O57="Full Academic Year",N57&lt;20), 'Additional Info &amp; Definitions'!$E$23*2*0.5, IF(OR(O57="Full Academic Year",N57&gt;20), 'Additional Info &amp; Definitions'!$E$23*2,  IF(AND(O57="Fall Only Semester",N57&lt;20), 'Additional Info &amp; Definitions'!$E$23*1*0.5, IF(OR(O57="Fall Only Semester",N57&gt;20), 'Additional Info &amp; Definitions'!$E$23*1, IF(AND(O57="Spring Only Semester",N57&lt;20), 'Additional Info &amp; Definitions'!$E$23*1*0.5, IF(OR(O57="Spring Only Semester",N57&gt;20), 'Additional Info &amp; Definitions'!$E$23*1," "))))))))))))</f>
        <v xml:space="preserve"> </v>
      </c>
      <c r="R57" s="227">
        <f t="shared" si="14"/>
        <v>0</v>
      </c>
      <c r="S57" s="230">
        <f>R57*'Additional Info &amp; Definitions'!$E$20</f>
        <v>0</v>
      </c>
      <c r="T57" s="269"/>
      <c r="U57" s="296">
        <f t="shared" si="10"/>
        <v>0</v>
      </c>
      <c r="V57" s="299"/>
      <c r="W57" s="297"/>
      <c r="X57" s="298" t="str">
        <f t="shared" si="11"/>
        <v>0</v>
      </c>
      <c r="Y57" s="296" t="str">
        <f>IF(AND(W57="Full Fiscal Year",V57&lt;20), 'Additional Info &amp; Definitions'!$E$23*2*0.5, IF(OR(W57="Full Fiscal Year",V57&gt;20), 'Additional Info &amp; Definitions'!$E$23*2, IF(AND(W57="Fall Only Fiscal",V57&lt;20), 'Additional Info &amp; Definitions'!$E$23*1*0.5, IF(OR(W57="Fall Only Fiscal",V57&gt;20), 'Additional Info &amp; Definitions'!$E$23*1, IF(AND(W57="Spring Only Fiscal",V57&lt;20), 'Additional Info &amp; Definitions'!$E$23*1*0.5, IF(OR(W57="Spring Only Fiscal",V57&gt;20), 'Additional Info &amp; Definitions'!$E$23*1, IF(AND(W57="Full Academic Year",V57&lt;20), 'Additional Info &amp; Definitions'!$E$23*2*0.5, IF(OR(W57="Full Academic Year",V57&gt;20), 'Additional Info &amp; Definitions'!$E$23*2,  IF(AND(W57="Fall Only Semester",V57&lt;20), 'Additional Info &amp; Definitions'!$E$23*1*0.5, IF(OR(W57="Fall Only Semester",V57&gt;20), 'Additional Info &amp; Definitions'!$E$23*1, IF(AND(W57="Spring Only Semester",V57&lt;20), 'Additional Info &amp; Definitions'!$E$23*1*0.5, IF(OR(W57="Spring Only Semester",V57&gt;20), 'Additional Info &amp; Definitions'!$E$23*1," "))))))))))))</f>
        <v xml:space="preserve"> </v>
      </c>
      <c r="Z57" s="227">
        <f t="shared" si="15"/>
        <v>0</v>
      </c>
      <c r="AA57" s="230">
        <f>Z57*'Additional Info &amp; Definitions'!$F$20</f>
        <v>0</v>
      </c>
      <c r="AB57" s="232"/>
      <c r="AC57" s="212"/>
      <c r="AD57" s="79">
        <v>20</v>
      </c>
      <c r="AE57" s="79" t="s">
        <v>49</v>
      </c>
    </row>
    <row r="58" spans="2:31" ht="15.75" thickBot="1">
      <c r="B58" s="237" t="s">
        <v>50</v>
      </c>
      <c r="C58" s="301"/>
      <c r="D58" s="302"/>
      <c r="E58" s="303">
        <f t="shared" si="6"/>
        <v>0</v>
      </c>
      <c r="F58" s="241"/>
      <c r="G58" s="304"/>
      <c r="H58" s="305" t="str">
        <f t="shared" si="12"/>
        <v>0</v>
      </c>
      <c r="I58" s="303" t="str">
        <f>IF(AND(G58="Full Fiscal Year",F58&lt;20), 'Additional Info &amp; Definitions'!$D$23*2*0.5, IF(OR(G58="Full Fiscal Year",F58&gt;20), 'Additional Info &amp; Definitions'!$D$23*2, IF(AND(G58="Fall Only Fiscal",F58&lt;20), 'Additional Info &amp; Definitions'!$D$23*1*0.5, IF(OR(G58="Fall Only Fiscal",F58&gt;20), 'Additional Info &amp; Definitions'!$D$23*1, IF(AND(G58="Spring Only Fiscal",F58&lt;20), 'Additional Info &amp; Definitions'!$D$23*1*0.5, IF(OR(G58="Spring Only Fiscal",F58&gt;20), 'Additional Info &amp; Definitions'!$D$23*1, IF(AND(G58="Full Academic Year",F58&lt;20), 'Additional Info &amp; Definitions'!$D$23*2*0.5, IF(OR(G58="Full Academic Year",F58&gt;20), 'Additional Info &amp; Definitions'!$D$23*2,  IF(AND(G58="Fall Only Semester",F58&lt;20), 'Additional Info &amp; Definitions'!$D$23*1*0.5, IF(OR(G58="Fall Only Semester",F58&gt;20), 'Additional Info &amp; Definitions'!$D$23*1, IF(AND(G58="Spring Only Semester",F58&lt;20), 'Additional Info &amp; Definitions'!$D$23*1*0.5, IF(OR(G58="Spring Only Semester",F58&gt;20), 'Additional Info &amp; Definitions'!$D$23*1," "))))))))))))</f>
        <v xml:space="preserve"> </v>
      </c>
      <c r="J58" s="242">
        <f t="shared" si="13"/>
        <v>0</v>
      </c>
      <c r="K58" s="306">
        <f>J58*'Additional Info &amp; Definitions'!$D$20</f>
        <v>0</v>
      </c>
      <c r="L58" s="269"/>
      <c r="M58" s="303">
        <f t="shared" si="8"/>
        <v>0</v>
      </c>
      <c r="N58" s="241"/>
      <c r="O58" s="304"/>
      <c r="P58" s="305" t="str">
        <f t="shared" si="9"/>
        <v>0</v>
      </c>
      <c r="Q58" s="303" t="str">
        <f>IF(AND(O58="Full Fiscal Year",N58&lt;20), 'Additional Info &amp; Definitions'!$E$23*2*0.5, IF(OR(O58="Full Fiscal Year",N58&gt;20), 'Additional Info &amp; Definitions'!$E$23*2, IF(AND(O58="Fall Only Fiscal",N58&lt;20), 'Additional Info &amp; Definitions'!$E$23*1*0.5, IF(OR(O58="Fall Only Fiscal",N58&gt;20), 'Additional Info &amp; Definitions'!$E$23*1, IF(AND(O58="Spring Only Fiscal",N58&lt;20), 'Additional Info &amp; Definitions'!$E$23*1*0.5, IF(OR(O58="Spring Only Fiscal",N58&gt;20), 'Additional Info &amp; Definitions'!$E$23*1, IF(AND(O58="Full Academic Year",N58&lt;20), 'Additional Info &amp; Definitions'!$E$23*2*0.5, IF(OR(O58="Full Academic Year",N58&gt;20), 'Additional Info &amp; Definitions'!$E$23*2,  IF(AND(O58="Fall Only Semester",N58&lt;20), 'Additional Info &amp; Definitions'!$E$23*1*0.5, IF(OR(O58="Fall Only Semester",N58&gt;20), 'Additional Info &amp; Definitions'!$E$23*1, IF(AND(O58="Spring Only Semester",N58&lt;20), 'Additional Info &amp; Definitions'!$E$23*1*0.5, IF(OR(O58="Spring Only Semester",N58&gt;20), 'Additional Info &amp; Definitions'!$E$23*1," "))))))))))))</f>
        <v xml:space="preserve"> </v>
      </c>
      <c r="R58" s="242">
        <f t="shared" si="14"/>
        <v>0</v>
      </c>
      <c r="S58" s="306">
        <f>R58*'Additional Info &amp; Definitions'!$E$20</f>
        <v>0</v>
      </c>
      <c r="T58" s="269"/>
      <c r="U58" s="303">
        <f t="shared" si="10"/>
        <v>0</v>
      </c>
      <c r="V58" s="307"/>
      <c r="W58" s="304"/>
      <c r="X58" s="305" t="str">
        <f t="shared" si="11"/>
        <v>0</v>
      </c>
      <c r="Y58" s="303" t="str">
        <f>IF(AND(W58="Full Fiscal Year",V58&lt;20), 'Additional Info &amp; Definitions'!$E$23*2*0.5, IF(OR(W58="Full Fiscal Year",V58&gt;20), 'Additional Info &amp; Definitions'!$E$23*2, IF(AND(W58="Fall Only Fiscal",V58&lt;20), 'Additional Info &amp; Definitions'!$E$23*1*0.5, IF(OR(W58="Fall Only Fiscal",V58&gt;20), 'Additional Info &amp; Definitions'!$E$23*1, IF(AND(W58="Spring Only Fiscal",V58&lt;20), 'Additional Info &amp; Definitions'!$E$23*1*0.5, IF(OR(W58="Spring Only Fiscal",V58&gt;20), 'Additional Info &amp; Definitions'!$E$23*1, IF(AND(W58="Full Academic Year",V58&lt;20), 'Additional Info &amp; Definitions'!$E$23*2*0.5, IF(OR(W58="Full Academic Year",V58&gt;20), 'Additional Info &amp; Definitions'!$E$23*2,  IF(AND(W58="Fall Only Semester",V58&lt;20), 'Additional Info &amp; Definitions'!$E$23*1*0.5, IF(OR(W58="Fall Only Semester",V58&gt;20), 'Additional Info &amp; Definitions'!$E$23*1, IF(AND(W58="Spring Only Semester",V58&lt;20), 'Additional Info &amp; Definitions'!$E$23*1*0.5, IF(OR(W58="Spring Only Semester",V58&gt;20), 'Additional Info &amp; Definitions'!$E$23*1," "))))))))))))</f>
        <v xml:space="preserve"> </v>
      </c>
      <c r="Z58" s="242">
        <f t="shared" si="15"/>
        <v>0</v>
      </c>
      <c r="AA58" s="306">
        <f>Z58*'Additional Info &amp; Definitions'!$F$20</f>
        <v>0</v>
      </c>
      <c r="AB58" s="246"/>
      <c r="AC58" s="212"/>
      <c r="AD58" s="79">
        <v>26.4</v>
      </c>
      <c r="AE58" s="79" t="s">
        <v>51</v>
      </c>
    </row>
    <row r="59" spans="2:31" ht="15.75" thickBot="1">
      <c r="B59" s="213"/>
      <c r="C59" s="214"/>
      <c r="D59" s="247"/>
      <c r="E59" s="247"/>
      <c r="F59" s="247"/>
      <c r="G59" s="247"/>
      <c r="H59" s="247"/>
      <c r="I59" s="248"/>
      <c r="J59" s="247"/>
      <c r="K59" s="308"/>
      <c r="L59" s="214"/>
      <c r="M59" s="214"/>
      <c r="N59" s="214"/>
      <c r="O59" s="215"/>
      <c r="P59" s="214"/>
      <c r="Q59" s="214"/>
      <c r="R59" s="214"/>
      <c r="S59" s="309"/>
      <c r="T59" s="309"/>
      <c r="U59" s="309"/>
      <c r="V59" s="310"/>
      <c r="W59" s="214"/>
      <c r="X59" s="214"/>
      <c r="Y59" s="214"/>
      <c r="Z59" s="214"/>
      <c r="AA59" s="214"/>
      <c r="AB59" s="220"/>
      <c r="AC59" s="212"/>
      <c r="AD59" s="79"/>
      <c r="AE59" s="79" t="s">
        <v>52</v>
      </c>
    </row>
    <row r="60" spans="2:31" ht="15.75" thickBot="1">
      <c r="B60" s="349" t="s">
        <v>53</v>
      </c>
      <c r="C60" s="350"/>
      <c r="D60" s="2"/>
      <c r="E60" s="2"/>
      <c r="F60" s="2"/>
      <c r="G60" s="202"/>
      <c r="H60" s="4" t="str">
        <f>_xlfn.CONCAT('Additional Info &amp; Definitions'!D16," ","Total")</f>
        <v>Fiscal Year 2024 Total</v>
      </c>
      <c r="I60" s="96">
        <f>SUM(I55:I58)</f>
        <v>0</v>
      </c>
      <c r="J60" s="5">
        <f>SUM(J55:J58)</f>
        <v>0</v>
      </c>
      <c r="K60" s="102">
        <f>SUM(K55:K58)</f>
        <v>0</v>
      </c>
      <c r="L60" s="2"/>
      <c r="M60" s="2"/>
      <c r="N60" s="2"/>
      <c r="O60" s="203"/>
      <c r="P60" s="4" t="str">
        <f>_xlfn.CONCAT('Additional Info &amp; Definitions'!E16," ","Total")</f>
        <v>Fiscal Year 2025 Total</v>
      </c>
      <c r="Q60" s="5">
        <f>SUM(Q55:Q58)</f>
        <v>0</v>
      </c>
      <c r="R60" s="5">
        <f>SUM(R55:R58)</f>
        <v>0</v>
      </c>
      <c r="S60" s="6">
        <f>SUM(S55:S58)</f>
        <v>0</v>
      </c>
      <c r="T60" s="99"/>
      <c r="U60" s="99"/>
      <c r="V60" s="169"/>
      <c r="W60" s="202"/>
      <c r="X60" s="4" t="str">
        <f>_xlfn.CONCAT('Additional Info &amp; Definitions'!F16," ","Total")</f>
        <v>Fiscal Year 2026 Total</v>
      </c>
      <c r="Y60" s="5">
        <f>SUM(Y55:Y58)</f>
        <v>0</v>
      </c>
      <c r="Z60" s="5">
        <f>SUM(Z55:Z58)</f>
        <v>0</v>
      </c>
      <c r="AA60" s="6">
        <f>SUM(AA55:AA58)</f>
        <v>0</v>
      </c>
      <c r="AB60" s="252"/>
      <c r="AC60" s="212"/>
      <c r="AD60" s="79"/>
      <c r="AE60" s="79" t="s">
        <v>54</v>
      </c>
    </row>
    <row r="61" spans="2:31" ht="15.75" thickBot="1">
      <c r="B61" s="254"/>
      <c r="C61" s="255"/>
      <c r="D61" s="255"/>
      <c r="E61" s="255"/>
      <c r="F61" s="255"/>
      <c r="G61" s="255"/>
      <c r="H61" s="255"/>
      <c r="I61" s="256"/>
      <c r="J61" s="255"/>
      <c r="K61" s="257"/>
      <c r="L61" s="255"/>
      <c r="M61" s="255"/>
      <c r="N61" s="255"/>
      <c r="O61" s="256"/>
      <c r="P61" s="255"/>
      <c r="Q61" s="255"/>
      <c r="R61" s="255"/>
      <c r="S61" s="311"/>
      <c r="T61" s="311"/>
      <c r="U61" s="311"/>
      <c r="V61" s="312"/>
      <c r="W61" s="255"/>
      <c r="X61" s="255"/>
      <c r="Y61" s="255"/>
      <c r="Z61" s="255"/>
      <c r="AA61" s="255"/>
      <c r="AB61" s="261"/>
      <c r="AC61" s="196"/>
      <c r="AD61" s="79"/>
      <c r="AE61" s="79"/>
    </row>
    <row r="62" spans="2:31">
      <c r="B62" s="313"/>
      <c r="C62" s="313"/>
      <c r="D62" s="313"/>
      <c r="E62" s="313"/>
      <c r="F62" s="313"/>
      <c r="G62" s="313"/>
      <c r="H62" s="313"/>
      <c r="I62" s="314"/>
      <c r="J62" s="313"/>
      <c r="K62" s="315"/>
      <c r="L62" s="313"/>
      <c r="M62" s="313"/>
      <c r="N62" s="313"/>
      <c r="O62" s="314"/>
      <c r="P62" s="313"/>
      <c r="Q62" s="316"/>
      <c r="R62" s="212"/>
      <c r="S62" s="317"/>
      <c r="T62" s="317"/>
      <c r="U62" s="317"/>
      <c r="V62" s="253"/>
      <c r="W62" s="212"/>
      <c r="X62" s="212"/>
      <c r="Y62" s="212"/>
      <c r="Z62" s="212"/>
      <c r="AA62" s="212"/>
      <c r="AB62" s="253"/>
      <c r="AC62" s="196"/>
      <c r="AD62" s="196"/>
      <c r="AE62" s="196"/>
    </row>
    <row r="63" spans="2:31">
      <c r="B63" s="196"/>
      <c r="C63" s="196"/>
      <c r="D63" s="196"/>
      <c r="E63" s="196"/>
      <c r="F63" s="196"/>
      <c r="G63" s="196"/>
      <c r="H63" s="196"/>
      <c r="I63" s="197"/>
      <c r="J63" s="196"/>
      <c r="K63" s="198"/>
      <c r="L63" s="196"/>
      <c r="M63" s="196"/>
      <c r="N63" s="196"/>
      <c r="O63" s="197"/>
      <c r="P63" s="196"/>
      <c r="Q63" s="196"/>
      <c r="R63" s="196"/>
      <c r="S63" s="199"/>
      <c r="T63" s="199"/>
      <c r="U63" s="199"/>
      <c r="V63" s="200"/>
      <c r="W63" s="196"/>
      <c r="X63" s="196"/>
      <c r="Y63" s="196"/>
      <c r="Z63" s="196"/>
      <c r="AA63" s="200"/>
      <c r="AB63" s="196"/>
      <c r="AC63" s="196"/>
      <c r="AD63" s="196"/>
      <c r="AE63" s="196"/>
    </row>
    <row r="64" spans="2:31">
      <c r="B64" s="196"/>
      <c r="C64" s="196"/>
      <c r="D64" s="196"/>
      <c r="E64" s="196"/>
      <c r="F64" s="196"/>
      <c r="G64" s="196"/>
      <c r="H64" s="196"/>
      <c r="I64" s="130"/>
      <c r="J64" s="130"/>
      <c r="K64" s="80"/>
      <c r="L64" s="196"/>
      <c r="M64" s="196"/>
      <c r="N64" s="196"/>
      <c r="O64" s="197"/>
      <c r="P64" s="196"/>
      <c r="Q64" s="196"/>
      <c r="R64" s="196"/>
      <c r="S64" s="199"/>
      <c r="T64" s="199"/>
      <c r="U64" s="199"/>
      <c r="V64" s="200"/>
      <c r="W64" s="196"/>
      <c r="X64" s="196"/>
      <c r="Y64" s="196"/>
      <c r="Z64" s="196"/>
      <c r="AA64" s="196"/>
      <c r="AB64" s="200"/>
      <c r="AC64" s="196"/>
      <c r="AD64" s="196"/>
      <c r="AE64" s="196"/>
    </row>
    <row r="65" spans="4:11">
      <c r="D65" s="196"/>
      <c r="E65" s="196"/>
      <c r="F65" s="196"/>
      <c r="G65" s="196"/>
      <c r="H65" s="196"/>
      <c r="I65" s="80"/>
      <c r="J65" s="80"/>
      <c r="K65" s="80"/>
    </row>
    <row r="66" spans="4:11">
      <c r="D66" s="196"/>
      <c r="E66" s="196"/>
      <c r="F66" s="196"/>
      <c r="G66" s="196"/>
      <c r="H66" s="196"/>
      <c r="I66" s="80"/>
      <c r="J66" s="80"/>
      <c r="K66" s="80"/>
    </row>
    <row r="67" spans="4:11">
      <c r="D67" s="196"/>
      <c r="E67" s="196"/>
      <c r="F67" s="196"/>
      <c r="G67" s="196"/>
      <c r="H67" s="196"/>
      <c r="I67" s="80"/>
      <c r="J67" s="80"/>
      <c r="K67" s="80"/>
    </row>
    <row r="68" spans="4:11">
      <c r="D68" s="196"/>
      <c r="E68" s="196"/>
      <c r="F68" s="196"/>
      <c r="G68" s="196"/>
      <c r="H68" s="196"/>
      <c r="I68" s="80"/>
      <c r="J68" s="80"/>
      <c r="K68" s="80"/>
    </row>
    <row r="69" spans="4:11">
      <c r="D69" s="196"/>
      <c r="E69" s="196"/>
      <c r="F69" s="196"/>
      <c r="G69" s="196"/>
      <c r="H69" s="196"/>
      <c r="I69" s="80"/>
      <c r="J69" s="80"/>
      <c r="K69" s="80"/>
    </row>
    <row r="70" spans="4:11">
      <c r="D70" s="196"/>
      <c r="E70" s="196"/>
      <c r="F70" s="196"/>
      <c r="G70" s="196"/>
      <c r="H70" s="196"/>
      <c r="I70" s="80"/>
      <c r="J70" s="80"/>
      <c r="K70" s="80"/>
    </row>
    <row r="72" spans="4:11">
      <c r="D72" s="196"/>
      <c r="E72" s="196"/>
      <c r="F72" s="196"/>
      <c r="G72" s="196"/>
      <c r="H72" s="196"/>
      <c r="I72" s="197"/>
      <c r="J72" s="196"/>
      <c r="K72" s="198"/>
    </row>
  </sheetData>
  <sheetProtection algorithmName="SHA-512" hashValue="ne69fEM/l+QCqEtJOHWbrv7/mzNH1FFoLFagh+P/gPpFk+ldaQeAa+ysbM12UzxllJuuJOQjcFkAE2U9sUyXUQ==" saltValue="X9xWG8pm8gyKU7oYl+qarg==" spinCount="100000" sheet="1" objects="1" scenarios="1"/>
  <protectedRanges>
    <protectedRange sqref="C55:D58 F55:G58 N55:O58 V55:W58 AB55:AB58 L55:L58 T55:T58" name="Graduate Assistants"/>
    <protectedRange sqref="V37:V46 C37:G46 J37:L46 P37:R46" name="Student Employees"/>
    <protectedRange sqref="C25:G28 V25:V28 J25:L28 P25:R28" name="Ancillary Employees"/>
    <protectedRange sqref="C13:G16 J13:M16 P13:R16 V13:V16" name="Full Benefit Employees"/>
  </protectedRanges>
  <mergeCells count="45">
    <mergeCell ref="J35:O35"/>
    <mergeCell ref="P35:T35"/>
    <mergeCell ref="D22:T22"/>
    <mergeCell ref="B33:V33"/>
    <mergeCell ref="B34:B35"/>
    <mergeCell ref="C34:C35"/>
    <mergeCell ref="D34:T34"/>
    <mergeCell ref="V34:V35"/>
    <mergeCell ref="D35:I35"/>
    <mergeCell ref="B30:C30"/>
    <mergeCell ref="B21:V21"/>
    <mergeCell ref="B22:B23"/>
    <mergeCell ref="C22:C23"/>
    <mergeCell ref="B24:C24"/>
    <mergeCell ref="V22:V23"/>
    <mergeCell ref="D23:I23"/>
    <mergeCell ref="J23:O23"/>
    <mergeCell ref="P23:T23"/>
    <mergeCell ref="B54:C54"/>
    <mergeCell ref="B60:C60"/>
    <mergeCell ref="B36:C36"/>
    <mergeCell ref="B48:C48"/>
    <mergeCell ref="B52:B53"/>
    <mergeCell ref="C52:C53"/>
    <mergeCell ref="B51:AB51"/>
    <mergeCell ref="AB52:AB53"/>
    <mergeCell ref="L53:S53"/>
    <mergeCell ref="T53:AA53"/>
    <mergeCell ref="D53:K53"/>
    <mergeCell ref="D52:AA52"/>
    <mergeCell ref="B2:O2"/>
    <mergeCell ref="P11:T11"/>
    <mergeCell ref="B12:C12"/>
    <mergeCell ref="B18:C18"/>
    <mergeCell ref="B9:V9"/>
    <mergeCell ref="B4:O4"/>
    <mergeCell ref="B6:O6"/>
    <mergeCell ref="B7:O7"/>
    <mergeCell ref="B5:O5"/>
    <mergeCell ref="B10:B11"/>
    <mergeCell ref="C10:C11"/>
    <mergeCell ref="D10:T10"/>
    <mergeCell ref="V10:V11"/>
    <mergeCell ref="D11:I11"/>
    <mergeCell ref="J11:O11"/>
  </mergeCells>
  <phoneticPr fontId="7" type="noConversion"/>
  <dataValidations xWindow="502" yWindow="741" count="15">
    <dataValidation allowBlank="1" showInputMessage="1" showErrorMessage="1" promptTitle="Hourly Rates Only" prompt="Please convert any annual salary figures into hourly figures by dividing the salary by 2080 hours. If you do this, enter &quot;40&quot; in Hours Per Week and &quot;52&quot; in Number of Weeks. " sqref="D13:E16 J13:J16 P13:P16" xr:uid="{3E231E9B-03AA-4864-8D6D-680015111645}"/>
    <dataValidation type="list" allowBlank="1" showInputMessage="1" showErrorMessage="1" errorTitle="Invalid Entry!" error="Please select an appointment period from the list. " promptTitle="Appointment Period" prompt="Please select an appointment period from the list. " sqref="G55:G58 W55:W58 O55:O58" xr:uid="{D6642A36-12A2-4100-8A8E-9D529E69FC2A}">
      <formula1>$AE$55:$AE$60</formula1>
    </dataValidation>
    <dataValidation type="list" allowBlank="1" showInputMessage="1" showErrorMessage="1" errorTitle="Invalid Entry!" error="Please select how many hours per week the GA will be expected to work from the list. " promptTitle="Hours Per Week" prompt="Please select how many hours per week the graduate assistant will be expected to work from the list. " sqref="F55:F58 V55:V58 N55:N58" xr:uid="{7CD9301C-C72D-4965-86D4-F5D59E1797CA}">
      <formula1>$AD$55:$AD$58</formula1>
    </dataValidation>
    <dataValidation type="custom" allowBlank="1" showInputMessage="1" showErrorMessage="1" errorTitle="Invalid Entry!" error="Hourly rate must be greater than $14.25 per hour. " promptTitle="Minimum Rate Requirement" prompt="Minimum wage for staff members is $14.25 per hour from January 1, 2023 to December 31, 2023. Minimum wage is expected to rise to $14.75 per hour on January 1, 2024 and $15.50 per hour on January 1, 2025." sqref="E37:E46 E25:E28 D26:D28 D25" xr:uid="{758B6C3D-E13F-43C0-A3B5-258B4C7D41FF}">
      <formula1>D25&gt;14.24</formula1>
    </dataValidation>
    <dataValidation allowBlank="1" showInputMessage="1" showErrorMessage="1" promptTitle="Additional Information" prompt="More information on Full Benefit Employees can be found in the Additional Info &amp; Definitions sheet. " sqref="B9:V9" xr:uid="{CDDFCAC3-60F6-4EB3-B716-670F000765A9}"/>
    <dataValidation allowBlank="1" showInputMessage="1" showErrorMessage="1" promptTitle="Additional Information" prompt="More information on Ancillary Employees can be found in the Additional Info &amp; Definitions sheet. " sqref="B21:V21" xr:uid="{D430EAA1-616C-4D71-A5D7-01DAD3AE7EA8}"/>
    <dataValidation allowBlank="1" showInputMessage="1" showErrorMessage="1" promptTitle="Additional Information" prompt="More information on Graduate Assistants can be found in the Additional Info &amp; Definitions sheet. " sqref="B51" xr:uid="{F49EFF47-2B82-4B60-BA76-69A780C48ED2}"/>
    <dataValidation type="custom" allowBlank="1" showInputMessage="1" showErrorMessage="1" errorTitle="Invalid Entry!" error="Stipend rate must an annualized rate and be greater than $43,500. " promptTitle="Minimum Rate Requirement" prompt="The Provost has mandated that all graduate assistantships meet a minimum annuallized rate of $43,500 for FY 2024. Please input the annualized stipend rate, not an hourly rate. " sqref="D55:D58" xr:uid="{9D24B8F0-F7E3-4BB3-85EA-A9D67585C11E}">
      <formula1>D55&gt;43499</formula1>
    </dataValidation>
    <dataValidation type="custom" allowBlank="1" showInputMessage="1" showErrorMessage="1" errorTitle="Invalid Entry!" error="Hourly rate must be greater than $13.85 per hour. " promptTitle="Minimum Rate Requirement" prompt="Minimum wage for student employees is $13.85 per hour from January 1, 2023 to December 31, 2023. Minimum wage is expected to rise to $14.25 per hour on January 1, 2024 and $15.00 per hour on January 1, 2025." sqref="D38:D46 D37" xr:uid="{B8E6DCE7-A9C3-4A72-9942-08F9C98CAD39}">
      <formula1>D37&gt;13.84</formula1>
    </dataValidation>
    <dataValidation type="custom" allowBlank="1" showInputMessage="1" showErrorMessage="1" errorTitle="Invalid Entry!" error="Stipend rate must an annualized rate and be greater than $45,000. " promptTitle="Minimum Rate Requirement" prompt="Stipends for graduate assistantships in FY 2025 have not been determined. For planning purposes, please use a minimum annuallized rate of $45,000 for FY 2025. Please input the annualized stipend rate, not an hourly rate. " sqref="L55:L58" xr:uid="{9B6E4149-F3A5-4C51-A6A5-75099701D52E}">
      <formula1>L55&gt;44999</formula1>
    </dataValidation>
    <dataValidation type="custom" allowBlank="1" showInputMessage="1" showErrorMessage="1" errorTitle="Invalid Entry!" error="Stipend rate must an annualized rate and be greater than $47,500. " promptTitle="Minimum Rate Requirement" prompt="Stipends for graduate assistantships in FY 2026 have not been determined. For planning purposes, please use a minimum annuallized rate of $47,500 for FY 2026. Please input the annualized stipend rate, not an hourly rate. " sqref="T55:T58" xr:uid="{9D6E4899-FA06-479F-9B89-9EE57945C721}">
      <formula1>T55&gt;47499</formula1>
    </dataValidation>
    <dataValidation type="custom" allowBlank="1" showInputMessage="1" showErrorMessage="1" errorTitle="Invalid Entry!" error="Hourly rate must be greater than $14.75 per hour. " promptTitle="Minimum Rate Requirement" prompt="Minimum wage for staff members is expected to rise to $14.75 per hour on January 1, 2024 and $15.50 per hour on January 1, 2025." sqref="J25:J28" xr:uid="{7871332F-AC26-49D7-AD0F-E2085A4A292A}">
      <formula1>J25&gt;14.74</formula1>
    </dataValidation>
    <dataValidation type="custom" allowBlank="1" showInputMessage="1" showErrorMessage="1" errorTitle="Invalid Entry!" error="Hourly rate must be greater than $15.50 per hour. " promptTitle="Minimum Rate Requirement" prompt="Minimum wage for staff members is expected to rise to $15.50 per hour on January 1, 2025." sqref="P25:P28" xr:uid="{9736BC4A-30E0-4D64-B9AE-4F66DBA06DE5}">
      <formula1>P25&gt;15.49</formula1>
    </dataValidation>
    <dataValidation type="custom" allowBlank="1" showInputMessage="1" showErrorMessage="1" errorTitle="Invalid Entry!" error="Hourly rate must be greater than $14.25 per hour. " promptTitle="Minimum Rate Requirement" prompt="Minimum wage for student employees is expected to rise to $14.25 per hour on January 1, 2024 and $15.00 per hour on January 1, 2025." sqref="J37:J46" xr:uid="{BEFD8EFE-8316-40B1-A460-30B719286FA9}">
      <formula1>J37&gt;14.24</formula1>
    </dataValidation>
    <dataValidation type="custom" allowBlank="1" showInputMessage="1" showErrorMessage="1" errorTitle="Invalid Entry!" error="Hourly rate must be greater than $15.00 per hour. " promptTitle="Minimum Rate Requirement" prompt="Minimum wage for student employees is expected to rise to $15.00 per hour on January 1, 2025." sqref="P37:P46" xr:uid="{F3408683-7957-47AD-A5BB-1F5E653DAF13}">
      <formula1>P37&gt;14.99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12"/>
  <sheetViews>
    <sheetView topLeftCell="A5" zoomScaleNormal="100" workbookViewId="0">
      <selection activeCell="G13" sqref="G13"/>
    </sheetView>
  </sheetViews>
  <sheetFormatPr defaultColWidth="12.625" defaultRowHeight="15" customHeight="1"/>
  <cols>
    <col min="1" max="1" width="3.125" style="9" customWidth="1"/>
    <col min="2" max="2" width="30.25" style="9" customWidth="1"/>
    <col min="3" max="3" width="45.75" style="9" bestFit="1" customWidth="1"/>
    <col min="4" max="6" width="13.375" style="9" customWidth="1"/>
    <col min="7" max="7" width="53.875" style="141" customWidth="1"/>
    <col min="8" max="8" width="11.875" style="9" bestFit="1" customWidth="1"/>
    <col min="9" max="9" width="53.625" style="9" customWidth="1"/>
    <col min="10" max="25" width="7.625" style="9" customWidth="1"/>
    <col min="26" max="16384" width="12.625" style="9"/>
  </cols>
  <sheetData>
    <row r="1" spans="1:7" ht="15" customHeight="1" thickBot="1"/>
    <row r="2" spans="1:7" ht="27" thickBot="1">
      <c r="B2" s="327" t="str">
        <f>_xlfn.CONCAT("Campus Sustainability Fund - Annual Grant Funding Request - Operating Budget for", " ",'Project Information Summary'!C12)</f>
        <v xml:space="preserve">Campus Sustainability Fund - Annual Grant Funding Request - Operating Budget for The Bio/Diversity Project </v>
      </c>
      <c r="C2" s="328"/>
      <c r="D2" s="328"/>
      <c r="E2" s="328"/>
      <c r="F2" s="328"/>
      <c r="G2" s="329"/>
    </row>
    <row r="3" spans="1:7" ht="15" customHeight="1" thickBot="1">
      <c r="B3" s="74"/>
      <c r="C3" s="75"/>
      <c r="D3" s="75"/>
      <c r="E3" s="75"/>
      <c r="F3" s="75"/>
      <c r="G3" s="152"/>
    </row>
    <row r="4" spans="1:7" ht="45" customHeight="1">
      <c r="B4" s="354" t="s">
        <v>55</v>
      </c>
      <c r="C4" s="355"/>
      <c r="D4" s="355"/>
      <c r="E4" s="355"/>
      <c r="F4" s="355"/>
      <c r="G4" s="356"/>
    </row>
    <row r="5" spans="1:7" ht="60" customHeight="1">
      <c r="B5" s="357" t="s">
        <v>56</v>
      </c>
      <c r="C5" s="358"/>
      <c r="D5" s="358"/>
      <c r="E5" s="358"/>
      <c r="F5" s="358"/>
      <c r="G5" s="359"/>
    </row>
    <row r="6" spans="1:7" ht="60" customHeight="1">
      <c r="B6" s="357" t="s">
        <v>57</v>
      </c>
      <c r="C6" s="358"/>
      <c r="D6" s="358"/>
      <c r="E6" s="358"/>
      <c r="F6" s="358"/>
      <c r="G6" s="359"/>
    </row>
    <row r="7" spans="1:7" ht="30" customHeight="1">
      <c r="B7" s="406" t="s">
        <v>58</v>
      </c>
      <c r="C7" s="407"/>
      <c r="D7" s="407"/>
      <c r="E7" s="407"/>
      <c r="F7" s="407"/>
      <c r="G7" s="408"/>
    </row>
    <row r="8" spans="1:7" ht="45" customHeight="1" thickBot="1">
      <c r="B8" s="409" t="s">
        <v>59</v>
      </c>
      <c r="C8" s="410"/>
      <c r="D8" s="410"/>
      <c r="E8" s="410"/>
      <c r="F8" s="410"/>
      <c r="G8" s="411"/>
    </row>
    <row r="9" spans="1:7" ht="14.25" customHeight="1" thickBot="1">
      <c r="B9" s="16"/>
      <c r="C9" s="17"/>
      <c r="D9" s="17"/>
      <c r="E9" s="17"/>
      <c r="F9" s="17"/>
      <c r="G9" s="153"/>
    </row>
    <row r="10" spans="1:7" ht="19.5" thickBot="1">
      <c r="B10" s="399" t="s">
        <v>60</v>
      </c>
      <c r="C10" s="400"/>
      <c r="D10" s="400"/>
      <c r="E10" s="400"/>
      <c r="F10" s="400"/>
      <c r="G10" s="401"/>
    </row>
    <row r="11" spans="1:7" ht="14.25" customHeight="1">
      <c r="B11" s="18" t="s">
        <v>61</v>
      </c>
      <c r="C11" s="19" t="s">
        <v>62</v>
      </c>
      <c r="D11" s="384" t="s">
        <v>10</v>
      </c>
      <c r="E11" s="385"/>
      <c r="F11" s="386"/>
      <c r="G11" s="154" t="s">
        <v>63</v>
      </c>
    </row>
    <row r="12" spans="1:7" ht="14.25" customHeight="1">
      <c r="A12" s="20"/>
      <c r="B12" s="395"/>
      <c r="C12" s="396"/>
      <c r="D12" s="30" t="str">
        <f>'Additional Info &amp; Definitions'!$D$16</f>
        <v>Fiscal Year 2024</v>
      </c>
      <c r="E12" s="14" t="str">
        <f>'Additional Info &amp; Definitions'!$E$16</f>
        <v>Fiscal Year 2025</v>
      </c>
      <c r="F12" s="31" t="str">
        <f>'Additional Info &amp; Definitions'!$F$16</f>
        <v>Fiscal Year 2026</v>
      </c>
      <c r="G12" s="155"/>
    </row>
    <row r="13" spans="1:7" ht="53.25" customHeight="1">
      <c r="B13" s="21" t="s">
        <v>64</v>
      </c>
      <c r="C13" s="22" t="s">
        <v>65</v>
      </c>
      <c r="D13" s="64">
        <f>'Annual Grant Personnel Summary'!H18</f>
        <v>37492</v>
      </c>
      <c r="E13" s="65">
        <f>'Annual Grant Personnel Summary'!N18</f>
        <v>38220</v>
      </c>
      <c r="F13" s="66">
        <f>'Annual Grant Personnel Summary'!S18</f>
        <v>0</v>
      </c>
      <c r="G13" s="156" t="s">
        <v>66</v>
      </c>
    </row>
    <row r="14" spans="1:7" ht="14.25" customHeight="1">
      <c r="B14" s="21" t="s">
        <v>64</v>
      </c>
      <c r="C14" s="22" t="s">
        <v>67</v>
      </c>
      <c r="D14" s="64">
        <f>'Annual Grant Personnel Summary'!H30</f>
        <v>0</v>
      </c>
      <c r="E14" s="65">
        <f>'Annual Grant Personnel Summary'!N30</f>
        <v>0</v>
      </c>
      <c r="F14" s="66">
        <f>'Annual Grant Personnel Summary'!S30</f>
        <v>0</v>
      </c>
      <c r="G14" s="156"/>
    </row>
    <row r="15" spans="1:7" ht="14.25" customHeight="1">
      <c r="B15" s="21" t="s">
        <v>64</v>
      </c>
      <c r="C15" s="22" t="s">
        <v>68</v>
      </c>
      <c r="D15" s="64">
        <f>'Annual Grant Personnel Summary'!H48</f>
        <v>0</v>
      </c>
      <c r="E15" s="65">
        <f>'Annual Grant Personnel Summary'!N48</f>
        <v>0</v>
      </c>
      <c r="F15" s="66">
        <f>'Annual Grant Personnel Summary'!S48</f>
        <v>0</v>
      </c>
      <c r="G15" s="156"/>
    </row>
    <row r="16" spans="1:7" ht="14.25" customHeight="1" thickBot="1">
      <c r="B16" s="23" t="s">
        <v>64</v>
      </c>
      <c r="C16" s="24" t="s">
        <v>69</v>
      </c>
      <c r="D16" s="67">
        <f>'Annual Grant Personnel Summary'!J60</f>
        <v>0</v>
      </c>
      <c r="E16" s="68">
        <f>'Annual Grant Personnel Summary'!R60</f>
        <v>0</v>
      </c>
      <c r="F16" s="69">
        <f>'Annual Grant Personnel Summary'!Z60</f>
        <v>0</v>
      </c>
      <c r="G16" s="156"/>
    </row>
    <row r="17" spans="1:8" ht="19.5" thickBot="1">
      <c r="B17" s="402" t="s">
        <v>70</v>
      </c>
      <c r="C17" s="403"/>
      <c r="D17" s="25">
        <f>SUM(D13:D16)</f>
        <v>37492</v>
      </c>
      <c r="E17" s="26">
        <f>SUM(E13:E16)</f>
        <v>38220</v>
      </c>
      <c r="F17" s="27">
        <f>SUM(F13:F16)</f>
        <v>0</v>
      </c>
      <c r="G17" s="157"/>
    </row>
    <row r="18" spans="1:8" ht="14.25" customHeight="1" thickBot="1">
      <c r="A18" s="20"/>
      <c r="B18" s="28"/>
      <c r="C18" s="29"/>
      <c r="D18" s="29"/>
      <c r="E18" s="29"/>
      <c r="F18" s="29"/>
      <c r="G18" s="158"/>
      <c r="H18" s="20"/>
    </row>
    <row r="19" spans="1:8" ht="14.25" customHeight="1">
      <c r="B19" s="18" t="s">
        <v>61</v>
      </c>
      <c r="C19" s="19" t="s">
        <v>62</v>
      </c>
      <c r="D19" s="384" t="s">
        <v>10</v>
      </c>
      <c r="E19" s="385"/>
      <c r="F19" s="386"/>
      <c r="G19" s="154" t="s">
        <v>63</v>
      </c>
    </row>
    <row r="20" spans="1:8" ht="14.25" customHeight="1">
      <c r="A20" s="20"/>
      <c r="B20" s="395"/>
      <c r="C20" s="396"/>
      <c r="D20" s="30" t="str">
        <f>'Additional Info &amp; Definitions'!$D$16</f>
        <v>Fiscal Year 2024</v>
      </c>
      <c r="E20" s="14" t="str">
        <f>'Additional Info &amp; Definitions'!$E$16</f>
        <v>Fiscal Year 2025</v>
      </c>
      <c r="F20" s="31" t="str">
        <f>'Additional Info &amp; Definitions'!$F$16</f>
        <v>Fiscal Year 2026</v>
      </c>
      <c r="G20" s="155"/>
    </row>
    <row r="21" spans="1:8" ht="14.25" customHeight="1">
      <c r="B21" s="21" t="s">
        <v>71</v>
      </c>
      <c r="C21" s="22" t="s">
        <v>72</v>
      </c>
      <c r="D21" s="62">
        <f>'Annual Grant Personnel Summary'!I18</f>
        <v>12859.756000000001</v>
      </c>
      <c r="E21" s="15">
        <f>'Annual Grant Personnel Summary'!O18</f>
        <v>12459.720000000001</v>
      </c>
      <c r="F21" s="63">
        <f>'Annual Grant Personnel Summary'!T18</f>
        <v>0</v>
      </c>
      <c r="G21" s="156"/>
    </row>
    <row r="22" spans="1:8" ht="14.25" customHeight="1">
      <c r="B22" s="21" t="s">
        <v>71</v>
      </c>
      <c r="C22" s="22" t="s">
        <v>73</v>
      </c>
      <c r="D22" s="62">
        <f>'Annual Grant Personnel Summary'!I30</f>
        <v>0</v>
      </c>
      <c r="E22" s="15">
        <f>'Annual Grant Personnel Summary'!O30</f>
        <v>0</v>
      </c>
      <c r="F22" s="63">
        <f>'Annual Grant Personnel Summary'!T30</f>
        <v>0</v>
      </c>
      <c r="G22" s="156"/>
    </row>
    <row r="23" spans="1:8" ht="14.25" customHeight="1">
      <c r="B23" s="21" t="s">
        <v>71</v>
      </c>
      <c r="C23" s="22" t="s">
        <v>74</v>
      </c>
      <c r="D23" s="62">
        <f>'Annual Grant Personnel Summary'!I48</f>
        <v>0</v>
      </c>
      <c r="E23" s="15">
        <f>'Annual Grant Personnel Summary'!O48</f>
        <v>0</v>
      </c>
      <c r="F23" s="63">
        <f>'Annual Grant Personnel Summary'!T48</f>
        <v>0</v>
      </c>
      <c r="G23" s="156"/>
    </row>
    <row r="24" spans="1:8" ht="14.25" customHeight="1" thickBot="1">
      <c r="B24" s="23" t="s">
        <v>71</v>
      </c>
      <c r="C24" s="24" t="s">
        <v>75</v>
      </c>
      <c r="D24" s="59">
        <f>'Annual Grant Personnel Summary'!K60</f>
        <v>0</v>
      </c>
      <c r="E24" s="60">
        <f>'Annual Grant Personnel Summary'!S60</f>
        <v>0</v>
      </c>
      <c r="F24" s="61">
        <f>'Annual Grant Personnel Summary'!AA60</f>
        <v>0</v>
      </c>
      <c r="G24" s="156"/>
    </row>
    <row r="25" spans="1:8" ht="20.25" thickTop="1" thickBot="1">
      <c r="B25" s="402" t="s">
        <v>76</v>
      </c>
      <c r="C25" s="403"/>
      <c r="D25" s="32">
        <f>SUM(D21:D24)</f>
        <v>12859.756000000001</v>
      </c>
      <c r="E25" s="33">
        <f t="shared" ref="E25" si="0">SUM(E21:E24)</f>
        <v>12459.720000000001</v>
      </c>
      <c r="F25" s="34">
        <f>SUM(F21:F24)</f>
        <v>0</v>
      </c>
      <c r="G25" s="159"/>
    </row>
    <row r="26" spans="1:8" ht="14.25" customHeight="1" thickBot="1">
      <c r="A26" s="20"/>
      <c r="B26" s="28"/>
      <c r="C26" s="29"/>
      <c r="D26" s="29"/>
      <c r="E26" s="29"/>
      <c r="F26" s="29"/>
      <c r="G26" s="158"/>
      <c r="H26" s="20"/>
    </row>
    <row r="27" spans="1:8" ht="14.25" customHeight="1">
      <c r="B27" s="18" t="s">
        <v>61</v>
      </c>
      <c r="C27" s="19" t="s">
        <v>62</v>
      </c>
      <c r="D27" s="384" t="s">
        <v>10</v>
      </c>
      <c r="E27" s="385"/>
      <c r="F27" s="386"/>
      <c r="G27" s="154" t="s">
        <v>63</v>
      </c>
    </row>
    <row r="28" spans="1:8" ht="14.25" customHeight="1">
      <c r="A28" s="20"/>
      <c r="B28" s="404"/>
      <c r="C28" s="405"/>
      <c r="D28" s="30" t="str">
        <f>'Additional Info &amp; Definitions'!$D$16</f>
        <v>Fiscal Year 2024</v>
      </c>
      <c r="E28" s="14" t="s">
        <v>77</v>
      </c>
      <c r="F28" s="31" t="str">
        <f>'Additional Info &amp; Definitions'!$F$16</f>
        <v>Fiscal Year 2026</v>
      </c>
      <c r="G28" s="155"/>
    </row>
    <row r="29" spans="1:8" ht="15.75" thickBot="1">
      <c r="B29" s="35" t="s">
        <v>78</v>
      </c>
      <c r="C29" s="36" t="s">
        <v>78</v>
      </c>
      <c r="D29" s="59">
        <f>'Annual Grant Personnel Summary'!I60</f>
        <v>0</v>
      </c>
      <c r="E29" s="60">
        <f>'Annual Grant Personnel Summary'!Q60</f>
        <v>0</v>
      </c>
      <c r="F29" s="61">
        <f>'Annual Grant Personnel Summary'!Y60</f>
        <v>0</v>
      </c>
      <c r="G29" s="156"/>
    </row>
    <row r="30" spans="1:8" ht="19.5" thickBot="1">
      <c r="B30" s="393" t="s">
        <v>79</v>
      </c>
      <c r="C30" s="394"/>
      <c r="D30" s="25">
        <f>D29</f>
        <v>0</v>
      </c>
      <c r="E30" s="26">
        <f t="shared" ref="E30:F30" si="1">E29</f>
        <v>0</v>
      </c>
      <c r="F30" s="27">
        <f t="shared" si="1"/>
        <v>0</v>
      </c>
      <c r="G30" s="159"/>
    </row>
    <row r="31" spans="1:8" ht="14.25" customHeight="1" thickBot="1">
      <c r="B31" s="37"/>
      <c r="C31" s="38"/>
      <c r="D31" s="39"/>
      <c r="E31" s="39"/>
      <c r="F31" s="39"/>
      <c r="G31" s="160"/>
    </row>
    <row r="32" spans="1:8" ht="19.5" thickBot="1">
      <c r="B32" s="399" t="s">
        <v>80</v>
      </c>
      <c r="C32" s="400"/>
      <c r="D32" s="400"/>
      <c r="E32" s="400"/>
      <c r="F32" s="400"/>
      <c r="G32" s="401"/>
    </row>
    <row r="33" spans="1:7" ht="14.25" customHeight="1">
      <c r="B33" s="18" t="s">
        <v>81</v>
      </c>
      <c r="C33" s="19" t="s">
        <v>62</v>
      </c>
      <c r="D33" s="384" t="s">
        <v>10</v>
      </c>
      <c r="E33" s="385"/>
      <c r="F33" s="386"/>
      <c r="G33" s="154" t="s">
        <v>63</v>
      </c>
    </row>
    <row r="34" spans="1:7" ht="14.25" customHeight="1">
      <c r="A34" s="20"/>
      <c r="B34" s="395"/>
      <c r="C34" s="396"/>
      <c r="D34" s="30" t="str">
        <f>'Additional Info &amp; Definitions'!$D$16</f>
        <v>Fiscal Year 2024</v>
      </c>
      <c r="E34" s="14" t="str">
        <f>'Additional Info &amp; Definitions'!$E$16</f>
        <v>Fiscal Year 2025</v>
      </c>
      <c r="F34" s="31" t="str">
        <f>'Additional Info &amp; Definitions'!$F$16</f>
        <v>Fiscal Year 2026</v>
      </c>
      <c r="G34" s="155"/>
    </row>
    <row r="35" spans="1:7" ht="150" customHeight="1">
      <c r="B35" s="21" t="s">
        <v>82</v>
      </c>
      <c r="C35" s="194" t="s">
        <v>83</v>
      </c>
      <c r="D35" s="81">
        <v>750</v>
      </c>
      <c r="E35" s="72">
        <v>750</v>
      </c>
      <c r="F35" s="73"/>
      <c r="G35" s="193" t="s">
        <v>84</v>
      </c>
    </row>
    <row r="36" spans="1:7" ht="94.5" customHeight="1">
      <c r="B36" s="21" t="s">
        <v>82</v>
      </c>
      <c r="C36" s="195" t="s">
        <v>85</v>
      </c>
      <c r="D36" s="81">
        <v>172</v>
      </c>
      <c r="E36" s="72">
        <v>172</v>
      </c>
      <c r="F36" s="73"/>
      <c r="G36" s="156" t="s">
        <v>86</v>
      </c>
    </row>
    <row r="37" spans="1:7" ht="14.25" customHeight="1">
      <c r="B37" s="21" t="s">
        <v>82</v>
      </c>
      <c r="C37" s="40"/>
      <c r="D37" s="81"/>
      <c r="E37" s="72"/>
      <c r="F37" s="73"/>
      <c r="G37" s="156"/>
    </row>
    <row r="38" spans="1:7" ht="14.25" customHeight="1">
      <c r="B38" s="21" t="s">
        <v>82</v>
      </c>
      <c r="C38" s="40"/>
      <c r="D38" s="81"/>
      <c r="E38" s="72"/>
      <c r="F38" s="73"/>
      <c r="G38" s="156"/>
    </row>
    <row r="39" spans="1:7" ht="14.25" customHeight="1">
      <c r="B39" s="21" t="s">
        <v>82</v>
      </c>
      <c r="C39" s="40"/>
      <c r="D39" s="81"/>
      <c r="E39" s="72"/>
      <c r="F39" s="73"/>
      <c r="G39" s="156"/>
    </row>
    <row r="40" spans="1:7" ht="14.25" customHeight="1">
      <c r="B40" s="21" t="s">
        <v>82</v>
      </c>
      <c r="C40" s="40"/>
      <c r="D40" s="81"/>
      <c r="E40" s="72" t="s">
        <v>87</v>
      </c>
      <c r="F40" s="73"/>
      <c r="G40" s="156"/>
    </row>
    <row r="41" spans="1:7" ht="14.25" customHeight="1">
      <c r="B41" s="21" t="s">
        <v>82</v>
      </c>
      <c r="C41" s="40"/>
      <c r="D41" s="81"/>
      <c r="E41" s="72"/>
      <c r="F41" s="73"/>
      <c r="G41" s="156"/>
    </row>
    <row r="42" spans="1:7" ht="14.25" customHeight="1">
      <c r="B42" s="21" t="s">
        <v>82</v>
      </c>
      <c r="C42" s="40"/>
      <c r="D42" s="81"/>
      <c r="E42" s="72"/>
      <c r="F42" s="73"/>
      <c r="G42" s="156"/>
    </row>
    <row r="43" spans="1:7" ht="14.25" customHeight="1">
      <c r="B43" s="21" t="s">
        <v>82</v>
      </c>
      <c r="C43" s="40"/>
      <c r="D43" s="81"/>
      <c r="E43" s="72"/>
      <c r="F43" s="73"/>
      <c r="G43" s="156"/>
    </row>
    <row r="44" spans="1:7" ht="14.25" customHeight="1">
      <c r="B44" s="21" t="s">
        <v>82</v>
      </c>
      <c r="C44" s="40"/>
      <c r="D44" s="81"/>
      <c r="E44" s="72"/>
      <c r="F44" s="73"/>
      <c r="G44" s="156"/>
    </row>
    <row r="45" spans="1:7" ht="14.25" customHeight="1">
      <c r="B45" s="21" t="s">
        <v>82</v>
      </c>
      <c r="C45" s="40"/>
      <c r="D45" s="81"/>
      <c r="E45" s="72"/>
      <c r="F45" s="73"/>
      <c r="G45" s="156"/>
    </row>
    <row r="46" spans="1:7" ht="14.25" customHeight="1">
      <c r="B46" s="21" t="s">
        <v>82</v>
      </c>
      <c r="C46" s="40"/>
      <c r="D46" s="81"/>
      <c r="E46" s="72"/>
      <c r="F46" s="73"/>
      <c r="G46" s="156"/>
    </row>
    <row r="47" spans="1:7" ht="14.25" customHeight="1">
      <c r="B47" s="21" t="s">
        <v>82</v>
      </c>
      <c r="C47" s="40"/>
      <c r="D47" s="81"/>
      <c r="E47" s="72"/>
      <c r="F47" s="73"/>
      <c r="G47" s="156"/>
    </row>
    <row r="48" spans="1:7" ht="14.25" customHeight="1">
      <c r="B48" s="21" t="s">
        <v>82</v>
      </c>
      <c r="C48" s="40"/>
      <c r="D48" s="81"/>
      <c r="E48" s="72"/>
      <c r="F48" s="73"/>
      <c r="G48" s="156"/>
    </row>
    <row r="49" spans="1:7" ht="14.25" customHeight="1" thickBot="1">
      <c r="B49" s="23" t="s">
        <v>82</v>
      </c>
      <c r="C49" s="41"/>
      <c r="D49" s="82"/>
      <c r="E49" s="83"/>
      <c r="F49" s="84"/>
      <c r="G49" s="161"/>
    </row>
    <row r="50" spans="1:7" ht="20.25" thickTop="1" thickBot="1">
      <c r="B50" s="402" t="s">
        <v>88</v>
      </c>
      <c r="C50" s="403"/>
      <c r="D50" s="32">
        <f>SUM(D35:D49)</f>
        <v>922</v>
      </c>
      <c r="E50" s="33">
        <f t="shared" ref="E50:F50" si="2">SUM(E35:E49)</f>
        <v>922</v>
      </c>
      <c r="F50" s="34">
        <f t="shared" si="2"/>
        <v>0</v>
      </c>
      <c r="G50" s="159"/>
    </row>
    <row r="51" spans="1:7" ht="14.25" customHeight="1" thickBot="1">
      <c r="B51" s="37"/>
      <c r="C51" s="38"/>
      <c r="D51" s="39"/>
      <c r="E51" s="39"/>
      <c r="F51" s="39"/>
      <c r="G51" s="160"/>
    </row>
    <row r="52" spans="1:7" ht="19.5" thickBot="1">
      <c r="B52" s="399" t="s">
        <v>89</v>
      </c>
      <c r="C52" s="400"/>
      <c r="D52" s="400"/>
      <c r="E52" s="400"/>
      <c r="F52" s="400"/>
      <c r="G52" s="401"/>
    </row>
    <row r="53" spans="1:7" ht="14.25" customHeight="1">
      <c r="B53" s="18" t="s">
        <v>90</v>
      </c>
      <c r="C53" s="19" t="s">
        <v>62</v>
      </c>
      <c r="D53" s="384" t="s">
        <v>10</v>
      </c>
      <c r="E53" s="385"/>
      <c r="F53" s="386"/>
      <c r="G53" s="154" t="s">
        <v>63</v>
      </c>
    </row>
    <row r="54" spans="1:7" ht="14.25" customHeight="1">
      <c r="A54" s="20"/>
      <c r="B54" s="395"/>
      <c r="C54" s="396"/>
      <c r="D54" s="30" t="str">
        <f>'Additional Info &amp; Definitions'!$D$16</f>
        <v>Fiscal Year 2024</v>
      </c>
      <c r="E54" s="14" t="str">
        <f>'Additional Info &amp; Definitions'!$E$16</f>
        <v>Fiscal Year 2025</v>
      </c>
      <c r="F54" s="31" t="str">
        <f>'Additional Info &amp; Definitions'!$F$16</f>
        <v>Fiscal Year 2026</v>
      </c>
      <c r="G54" s="155"/>
    </row>
    <row r="55" spans="1:7" ht="14.25" customHeight="1">
      <c r="B55" s="21" t="s">
        <v>89</v>
      </c>
      <c r="C55" s="40"/>
      <c r="D55" s="81"/>
      <c r="E55" s="72"/>
      <c r="F55" s="73"/>
      <c r="G55" s="161"/>
    </row>
    <row r="56" spans="1:7" ht="14.25" customHeight="1">
      <c r="B56" s="21" t="s">
        <v>89</v>
      </c>
      <c r="C56" s="40"/>
      <c r="D56" s="90"/>
      <c r="E56" s="72"/>
      <c r="F56" s="73"/>
      <c r="G56" s="161"/>
    </row>
    <row r="57" spans="1:7" ht="14.25" customHeight="1">
      <c r="B57" s="21" t="s">
        <v>89</v>
      </c>
      <c r="C57" s="40"/>
      <c r="D57" s="81"/>
      <c r="E57" s="72"/>
      <c r="F57" s="73"/>
      <c r="G57" s="161"/>
    </row>
    <row r="58" spans="1:7" ht="14.25" customHeight="1">
      <c r="B58" s="21" t="s">
        <v>89</v>
      </c>
      <c r="C58" s="40"/>
      <c r="D58" s="81"/>
      <c r="E58" s="72"/>
      <c r="F58" s="73"/>
      <c r="G58" s="161"/>
    </row>
    <row r="59" spans="1:7" ht="14.25" customHeight="1" thickBot="1">
      <c r="B59" s="23" t="s">
        <v>89</v>
      </c>
      <c r="C59" s="41"/>
      <c r="D59" s="82"/>
      <c r="E59" s="83"/>
      <c r="F59" s="84"/>
      <c r="G59" s="161"/>
    </row>
    <row r="60" spans="1:7" ht="20.25" thickTop="1" thickBot="1">
      <c r="B60" s="402" t="s">
        <v>91</v>
      </c>
      <c r="C60" s="403"/>
      <c r="D60" s="32">
        <f>SUM(D55:D59)</f>
        <v>0</v>
      </c>
      <c r="E60" s="33">
        <f t="shared" ref="E60:F60" si="3">SUM(E55:E59)</f>
        <v>0</v>
      </c>
      <c r="F60" s="34">
        <f t="shared" si="3"/>
        <v>0</v>
      </c>
      <c r="G60" s="159"/>
    </row>
    <row r="61" spans="1:7" ht="14.25" customHeight="1" thickBot="1">
      <c r="B61" s="42"/>
      <c r="C61" s="43"/>
      <c r="D61" s="29"/>
      <c r="E61" s="29"/>
      <c r="F61" s="29"/>
      <c r="G61" s="158"/>
    </row>
    <row r="62" spans="1:7" ht="19.5" thickBot="1">
      <c r="B62" s="399" t="s">
        <v>92</v>
      </c>
      <c r="C62" s="400"/>
      <c r="D62" s="400"/>
      <c r="E62" s="400"/>
      <c r="F62" s="400"/>
      <c r="G62" s="401"/>
    </row>
    <row r="63" spans="1:7" ht="14.25" customHeight="1">
      <c r="B63" s="18" t="s">
        <v>93</v>
      </c>
      <c r="C63" s="19" t="s">
        <v>62</v>
      </c>
      <c r="D63" s="384" t="s">
        <v>10</v>
      </c>
      <c r="E63" s="385"/>
      <c r="F63" s="386"/>
      <c r="G63" s="154" t="s">
        <v>63</v>
      </c>
    </row>
    <row r="64" spans="1:7" ht="14.25" customHeight="1">
      <c r="B64" s="397"/>
      <c r="C64" s="398"/>
      <c r="D64" s="30" t="str">
        <f>'Additional Info &amp; Definitions'!$D$16</f>
        <v>Fiscal Year 2024</v>
      </c>
      <c r="E64" s="14" t="str">
        <f>'Additional Info &amp; Definitions'!$E$16</f>
        <v>Fiscal Year 2025</v>
      </c>
      <c r="F64" s="31" t="str">
        <f>'Additional Info &amp; Definitions'!$F$16</f>
        <v>Fiscal Year 2026</v>
      </c>
      <c r="G64" s="155"/>
    </row>
    <row r="65" spans="1:24" ht="14.25" customHeight="1">
      <c r="B65" s="21" t="s">
        <v>94</v>
      </c>
      <c r="C65" s="44"/>
      <c r="D65" s="81"/>
      <c r="E65" s="72"/>
      <c r="F65" s="73"/>
      <c r="G65" s="162"/>
    </row>
    <row r="66" spans="1:24" ht="14.25" customHeight="1">
      <c r="B66" s="21" t="s">
        <v>94</v>
      </c>
      <c r="C66" s="44"/>
      <c r="D66" s="81"/>
      <c r="E66" s="72"/>
      <c r="F66" s="73"/>
      <c r="G66" s="162"/>
    </row>
    <row r="67" spans="1:24" ht="14.25" customHeight="1">
      <c r="B67" s="21" t="s">
        <v>95</v>
      </c>
      <c r="C67" s="44"/>
      <c r="D67" s="81"/>
      <c r="E67" s="72"/>
      <c r="F67" s="73"/>
      <c r="G67" s="162"/>
    </row>
    <row r="68" spans="1:24" ht="14.25" customHeight="1">
      <c r="B68" s="21" t="s">
        <v>95</v>
      </c>
      <c r="C68" s="44"/>
      <c r="D68" s="81"/>
      <c r="E68" s="72"/>
      <c r="F68" s="73"/>
      <c r="G68" s="162"/>
    </row>
    <row r="69" spans="1:24" ht="14.25" customHeight="1">
      <c r="B69" s="110" t="s">
        <v>96</v>
      </c>
      <c r="C69" s="111"/>
      <c r="D69" s="112"/>
      <c r="E69" s="113"/>
      <c r="F69" s="114"/>
      <c r="G69" s="162"/>
    </row>
    <row r="70" spans="1:24" ht="14.25" customHeight="1">
      <c r="B70" s="110" t="s">
        <v>96</v>
      </c>
      <c r="C70" s="111"/>
      <c r="D70" s="112"/>
      <c r="E70" s="113"/>
      <c r="F70" s="114"/>
      <c r="G70" s="162"/>
    </row>
    <row r="71" spans="1:24" ht="14.25" customHeight="1" thickBot="1">
      <c r="B71" s="23" t="s">
        <v>97</v>
      </c>
      <c r="C71" s="45"/>
      <c r="D71" s="82"/>
      <c r="E71" s="83"/>
      <c r="F71" s="84"/>
      <c r="G71" s="162"/>
    </row>
    <row r="72" spans="1:24" ht="20.25" thickTop="1" thickBot="1">
      <c r="B72" s="393" t="s">
        <v>98</v>
      </c>
      <c r="C72" s="394"/>
      <c r="D72" s="32">
        <f>SUM(D65:D71)</f>
        <v>0</v>
      </c>
      <c r="E72" s="33">
        <f>SUM(E65:E71)</f>
        <v>0</v>
      </c>
      <c r="F72" s="34">
        <f>SUM(F65:F71)</f>
        <v>0</v>
      </c>
      <c r="G72" s="159"/>
    </row>
    <row r="73" spans="1:24" customFormat="1">
      <c r="B73" s="42"/>
      <c r="C73" s="43"/>
      <c r="D73" s="29"/>
      <c r="E73" s="29"/>
      <c r="F73" s="29"/>
      <c r="G73" s="158"/>
    </row>
    <row r="74" spans="1:24" customFormat="1" ht="19.5" thickBot="1">
      <c r="B74" s="182" t="s">
        <v>99</v>
      </c>
      <c r="C74" s="183"/>
      <c r="D74" s="183"/>
      <c r="E74" s="183"/>
      <c r="F74" s="183"/>
      <c r="G74" s="183"/>
    </row>
    <row r="75" spans="1:24" customFormat="1">
      <c r="B75" s="28"/>
      <c r="C75" s="29"/>
      <c r="D75" s="384" t="s">
        <v>100</v>
      </c>
      <c r="E75" s="385"/>
      <c r="F75" s="386"/>
      <c r="G75" s="154" t="s">
        <v>63</v>
      </c>
    </row>
    <row r="76" spans="1:24" customFormat="1" ht="15.75" thickBot="1">
      <c r="B76" s="28"/>
      <c r="C76" s="29"/>
      <c r="D76" s="30" t="str">
        <f>'Additional Info &amp; Definitions'!$D$16</f>
        <v>Fiscal Year 2024</v>
      </c>
      <c r="E76" s="14" t="str">
        <f>'Additional Info &amp; Definitions'!$E$16</f>
        <v>Fiscal Year 2025</v>
      </c>
      <c r="F76" s="31" t="str">
        <f>'Additional Info &amp; Definitions'!$F$16</f>
        <v>Fiscal Year 2026</v>
      </c>
      <c r="G76" s="163"/>
    </row>
    <row r="77" spans="1:24" customFormat="1" ht="19.5" thickBot="1">
      <c r="B77" s="387" t="s">
        <v>101</v>
      </c>
      <c r="C77" s="388"/>
      <c r="D77" s="56">
        <f>SUM(D17,D25,D30,D50,D60,D72)</f>
        <v>51273.756000000001</v>
      </c>
      <c r="E77" s="57">
        <f t="shared" ref="E77:F77" si="4">SUM(E17,E25,E30,E50,E60,E72)</f>
        <v>51601.72</v>
      </c>
      <c r="F77" s="58">
        <f t="shared" si="4"/>
        <v>0</v>
      </c>
      <c r="G77" s="176"/>
    </row>
    <row r="78" spans="1:24" customFormat="1">
      <c r="A78" s="184"/>
      <c r="B78" s="42"/>
      <c r="C78" s="43"/>
      <c r="D78" s="29"/>
      <c r="E78" s="29"/>
      <c r="F78" s="29"/>
      <c r="G78" s="158"/>
      <c r="H78" s="184"/>
      <c r="I78" s="184"/>
      <c r="J78" s="184"/>
      <c r="K78" s="184"/>
      <c r="L78" s="184"/>
      <c r="M78" s="184"/>
      <c r="N78" s="184"/>
      <c r="O78" s="184"/>
      <c r="P78" s="184"/>
      <c r="Q78" s="184"/>
      <c r="R78" s="184"/>
      <c r="S78" s="184"/>
      <c r="T78" s="184"/>
      <c r="U78" s="184"/>
      <c r="V78" s="184"/>
      <c r="W78" s="184"/>
      <c r="X78" s="184"/>
    </row>
    <row r="79" spans="1:24" customFormat="1" ht="19.5" thickBot="1">
      <c r="A79" s="184"/>
      <c r="B79" s="391" t="s">
        <v>102</v>
      </c>
      <c r="C79" s="392"/>
      <c r="D79" s="392"/>
      <c r="E79" s="392"/>
      <c r="F79" s="392"/>
      <c r="G79" s="392"/>
      <c r="H79" s="184"/>
      <c r="I79" s="184"/>
      <c r="J79" s="184"/>
      <c r="K79" s="184"/>
      <c r="L79" s="184"/>
      <c r="M79" s="184"/>
      <c r="N79" s="184"/>
      <c r="O79" s="184"/>
      <c r="P79" s="184"/>
      <c r="Q79" s="184"/>
      <c r="R79" s="184"/>
      <c r="S79" s="184"/>
      <c r="T79" s="184"/>
      <c r="U79" s="184"/>
      <c r="V79" s="184"/>
      <c r="W79" s="184"/>
      <c r="X79" s="184"/>
    </row>
    <row r="80" spans="1:24" customFormat="1">
      <c r="A80" s="184"/>
      <c r="B80" s="185" t="s">
        <v>61</v>
      </c>
      <c r="C80" s="186" t="s">
        <v>62</v>
      </c>
      <c r="D80" s="384" t="s">
        <v>100</v>
      </c>
      <c r="E80" s="385"/>
      <c r="F80" s="386"/>
      <c r="G80" s="154"/>
      <c r="H80" s="184"/>
      <c r="I80" s="184"/>
      <c r="J80" s="184"/>
      <c r="K80" s="184"/>
      <c r="L80" s="184"/>
      <c r="M80" s="184"/>
      <c r="N80" s="184"/>
      <c r="O80" s="184"/>
      <c r="P80" s="184"/>
      <c r="Q80" s="184"/>
      <c r="R80" s="184"/>
      <c r="S80" s="184"/>
      <c r="T80" s="184"/>
      <c r="U80" s="184"/>
      <c r="V80" s="184"/>
      <c r="W80" s="184"/>
      <c r="X80" s="184"/>
    </row>
    <row r="81" spans="1:24" customFormat="1">
      <c r="A81" s="184"/>
      <c r="B81" s="389"/>
      <c r="C81" s="390"/>
      <c r="D81" s="30" t="str">
        <f>'Additional Info &amp; Definitions'!$D$16</f>
        <v>Fiscal Year 2024</v>
      </c>
      <c r="E81" s="14" t="str">
        <f>'Additional Info &amp; Definitions'!$E$16</f>
        <v>Fiscal Year 2025</v>
      </c>
      <c r="F81" s="31" t="str">
        <f>'Additional Info &amp; Definitions'!$F$16</f>
        <v>Fiscal Year 2026</v>
      </c>
      <c r="G81" s="163"/>
      <c r="H81" s="184"/>
      <c r="I81" s="184"/>
      <c r="J81" s="184"/>
      <c r="K81" s="184"/>
      <c r="L81" s="184"/>
      <c r="M81" s="184"/>
      <c r="N81" s="184"/>
      <c r="O81" s="184"/>
      <c r="P81" s="184"/>
      <c r="Q81" s="184"/>
      <c r="R81" s="184"/>
      <c r="S81" s="184"/>
      <c r="T81" s="184"/>
      <c r="U81" s="184"/>
      <c r="V81" s="184"/>
      <c r="W81" s="184"/>
      <c r="X81" s="184"/>
    </row>
    <row r="82" spans="1:24" customFormat="1" ht="15.75" thickBot="1">
      <c r="A82" s="184"/>
      <c r="B82" s="187" t="s">
        <v>102</v>
      </c>
      <c r="C82" s="189" t="s">
        <v>103</v>
      </c>
      <c r="D82" s="56">
        <f>ROUNDUP(D77*0.02,-1)</f>
        <v>1030</v>
      </c>
      <c r="E82" s="57">
        <f t="shared" ref="E82:F82" si="5">ROUNDUP(E77*0.02,-1)</f>
        <v>1040</v>
      </c>
      <c r="F82" s="58">
        <f t="shared" si="5"/>
        <v>0</v>
      </c>
      <c r="G82" s="188"/>
      <c r="H82" s="184"/>
      <c r="I82" s="184"/>
      <c r="J82" s="184"/>
      <c r="K82" s="184"/>
      <c r="L82" s="184"/>
      <c r="M82" s="184"/>
      <c r="N82" s="184"/>
      <c r="O82" s="184"/>
      <c r="P82" s="184"/>
      <c r="Q82" s="184"/>
      <c r="R82" s="184"/>
      <c r="S82" s="184"/>
      <c r="T82" s="184"/>
      <c r="U82" s="184"/>
      <c r="V82" s="184"/>
      <c r="W82" s="184"/>
      <c r="X82" s="184"/>
    </row>
    <row r="83" spans="1:24" customFormat="1">
      <c r="B83" s="42"/>
      <c r="C83" s="43"/>
      <c r="D83" s="29"/>
      <c r="E83" s="29"/>
      <c r="F83" s="29"/>
      <c r="G83" s="175"/>
    </row>
    <row r="84" spans="1:24" ht="14.25" customHeight="1" thickBot="1">
      <c r="B84" s="181"/>
      <c r="C84" s="39"/>
      <c r="D84" s="39"/>
      <c r="E84" s="39"/>
      <c r="F84" s="39"/>
      <c r="G84" s="160"/>
    </row>
    <row r="85" spans="1:24" s="48" customFormat="1" ht="27" thickBot="1">
      <c r="A85" s="47"/>
      <c r="B85" s="414" t="s">
        <v>104</v>
      </c>
      <c r="C85" s="415"/>
      <c r="D85" s="415"/>
      <c r="E85" s="415"/>
      <c r="F85" s="415"/>
      <c r="G85" s="416"/>
      <c r="H85" s="47"/>
    </row>
    <row r="86" spans="1:24" ht="14.25" customHeight="1">
      <c r="A86" s="20"/>
      <c r="B86" s="28"/>
      <c r="C86" s="29"/>
      <c r="D86" s="384" t="s">
        <v>100</v>
      </c>
      <c r="E86" s="385"/>
      <c r="F86" s="386"/>
      <c r="G86" s="154"/>
      <c r="H86" s="20"/>
    </row>
    <row r="87" spans="1:24" ht="14.25" customHeight="1">
      <c r="A87" s="20"/>
      <c r="B87" s="28"/>
      <c r="C87" s="29"/>
      <c r="D87" s="30" t="str">
        <f>'Additional Info &amp; Definitions'!$D$16</f>
        <v>Fiscal Year 2024</v>
      </c>
      <c r="E87" s="14" t="str">
        <f>'Additional Info &amp; Definitions'!$E$16</f>
        <v>Fiscal Year 2025</v>
      </c>
      <c r="F87" s="31" t="str">
        <f>'Additional Info &amp; Definitions'!$F$16</f>
        <v>Fiscal Year 2026</v>
      </c>
      <c r="G87" s="163"/>
      <c r="H87" s="20"/>
    </row>
    <row r="88" spans="1:24" ht="19.5" thickBot="1">
      <c r="A88" s="20"/>
      <c r="B88" s="387" t="s">
        <v>105</v>
      </c>
      <c r="C88" s="388"/>
      <c r="D88" s="56">
        <f>SUM(D17,D25,D30,D50,D60,D72,D82)</f>
        <v>52303.756000000001</v>
      </c>
      <c r="E88" s="57">
        <f t="shared" ref="E88:F88" si="6">SUM(E17,E25,E30,E50,E60,E72,E82)</f>
        <v>52641.72</v>
      </c>
      <c r="F88" s="58">
        <f t="shared" si="6"/>
        <v>0</v>
      </c>
      <c r="G88" s="164"/>
      <c r="H88" s="86"/>
      <c r="I88"/>
    </row>
    <row r="89" spans="1:24" ht="14.25" customHeight="1" thickBot="1">
      <c r="B89" s="28"/>
      <c r="C89" s="46"/>
      <c r="D89" s="89"/>
      <c r="E89" s="89"/>
      <c r="F89" s="89"/>
      <c r="G89" s="165"/>
      <c r="H89" s="20"/>
    </row>
    <row r="90" spans="1:24" ht="14.25" customHeight="1" thickBot="1">
      <c r="B90" s="42"/>
      <c r="C90" s="177"/>
      <c r="D90" s="170" t="str">
        <f>'Additional Info &amp; Definitions'!$D$16</f>
        <v>Fiscal Year 2024</v>
      </c>
      <c r="E90" s="171" t="str">
        <f>'Additional Info &amp; Definitions'!$E$16</f>
        <v>Fiscal Year 2025</v>
      </c>
      <c r="F90" s="172" t="str">
        <f>'Additional Info &amp; Definitions'!$F$16</f>
        <v>Fiscal Year 2026</v>
      </c>
      <c r="G90" s="175"/>
      <c r="H90" s="20"/>
    </row>
    <row r="91" spans="1:24" ht="27" thickBot="1">
      <c r="B91" s="412" t="s">
        <v>106</v>
      </c>
      <c r="C91" s="413"/>
      <c r="D91" s="173">
        <f>ROUNDUP(D88,-2)</f>
        <v>52400</v>
      </c>
      <c r="E91" s="173">
        <f>ROUNDUP(E88,-2)</f>
        <v>52700</v>
      </c>
      <c r="F91" s="174">
        <f>ROUNDUP(F88,-2)</f>
        <v>0</v>
      </c>
      <c r="G91" s="176"/>
      <c r="H91" s="91" t="str">
        <f>IF((OR(D91&gt;100000,E91&gt;100000,F91&gt;100000)),"OVER BUDGET"," ")</f>
        <v xml:space="preserve"> </v>
      </c>
      <c r="I91" s="49" t="str">
        <f>IF(H91="OVER BUDGET","One or more fiscal years is over our $100,000 limit. Please reduce your budget to below $100,000 before submitting.", " ")</f>
        <v xml:space="preserve"> </v>
      </c>
    </row>
    <row r="92" spans="1:24" ht="14.25" customHeight="1">
      <c r="B92" s="50"/>
      <c r="C92" s="51"/>
      <c r="D92" s="52"/>
      <c r="E92" s="52"/>
      <c r="F92" s="52"/>
      <c r="G92" s="166"/>
    </row>
    <row r="93" spans="1:24" ht="14.25" customHeight="1">
      <c r="B93" s="50"/>
      <c r="C93" s="51"/>
      <c r="D93" s="52"/>
      <c r="E93" s="52"/>
      <c r="F93" s="52"/>
      <c r="G93" s="166"/>
    </row>
    <row r="94" spans="1:24" ht="14.25" customHeight="1">
      <c r="B94" s="50"/>
      <c r="C94" s="51"/>
      <c r="D94" s="52"/>
      <c r="E94" s="52"/>
      <c r="F94" s="52"/>
      <c r="G94" s="166"/>
    </row>
    <row r="95" spans="1:24" ht="14.25" customHeight="1">
      <c r="B95" s="50"/>
      <c r="C95" s="51"/>
      <c r="D95" s="52"/>
      <c r="E95" s="52"/>
      <c r="F95" s="52"/>
      <c r="G95" s="166"/>
    </row>
    <row r="96" spans="1:24" ht="14.25" customHeight="1">
      <c r="B96" s="50"/>
      <c r="C96" s="51"/>
      <c r="D96" s="52"/>
      <c r="E96" s="52"/>
      <c r="F96" s="52"/>
      <c r="G96" s="166"/>
    </row>
    <row r="97" spans="2:7" ht="14.25" customHeight="1">
      <c r="B97" s="50"/>
      <c r="C97" s="51"/>
      <c r="D97" s="52"/>
      <c r="E97" s="52"/>
      <c r="F97" s="52"/>
      <c r="G97" s="166"/>
    </row>
    <row r="98" spans="2:7" ht="14.25" customHeight="1">
      <c r="B98" s="50"/>
      <c r="C98" s="51"/>
      <c r="D98" s="52"/>
      <c r="E98" s="52"/>
      <c r="F98" s="52"/>
      <c r="G98" s="166"/>
    </row>
    <row r="99" spans="2:7" ht="14.25" customHeight="1">
      <c r="B99" s="50"/>
      <c r="C99" s="51"/>
      <c r="D99" s="52"/>
      <c r="E99" s="52"/>
      <c r="F99" s="52"/>
      <c r="G99" s="166"/>
    </row>
    <row r="100" spans="2:7" ht="14.25" customHeight="1">
      <c r="B100" s="50"/>
      <c r="C100" s="51"/>
      <c r="D100" s="52"/>
      <c r="E100" s="52"/>
      <c r="F100" s="52"/>
      <c r="G100" s="166"/>
    </row>
    <row r="101" spans="2:7" ht="14.25" customHeight="1">
      <c r="B101" s="51"/>
      <c r="C101" s="51"/>
      <c r="D101" s="52"/>
      <c r="E101" s="52"/>
      <c r="F101" s="52"/>
      <c r="G101" s="166"/>
    </row>
    <row r="102" spans="2:7" ht="14.25" customHeight="1"/>
    <row r="103" spans="2:7" ht="14.25" customHeight="1"/>
    <row r="104" spans="2:7" ht="14.25" customHeight="1"/>
    <row r="105" spans="2:7" ht="14.25" customHeight="1"/>
    <row r="106" spans="2:7" ht="14.25" customHeight="1"/>
    <row r="107" spans="2:7" ht="14.25" customHeight="1"/>
    <row r="108" spans="2:7" ht="14.25" customHeight="1"/>
    <row r="109" spans="2:7" ht="14.25" customHeight="1"/>
    <row r="110" spans="2:7" ht="14.25" customHeight="1"/>
    <row r="111" spans="2:7" ht="14.25" customHeight="1"/>
    <row r="112" spans="2:7"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sheetData>
  <sheetProtection algorithmName="SHA-512" hashValue="RhYQK1W4TppwAOecCKCyCkGIgWmQ5N73N/V/60fUXgR6x2d5MDYx3IKCyl/AVUJzHb1Tw/vDx5m3kmc4mu8qEw==" saltValue="R3n35d60T76Basi2pK3t+g==" spinCount="100000" sheet="1" objects="1" scenarios="1"/>
  <protectedRanges>
    <protectedRange sqref="G13:G17 G21:G25 G29:G30 G35:G50 G55:G60 G65:G72 G91 G77" name="Notes"/>
    <protectedRange sqref="C35:F49" name="Supplies"/>
    <protectedRange sqref="C55:F59" name="Capital Equipment"/>
  </protectedRanges>
  <mergeCells count="37">
    <mergeCell ref="B91:C91"/>
    <mergeCell ref="B88:C88"/>
    <mergeCell ref="B85:G85"/>
    <mergeCell ref="D86:F86"/>
    <mergeCell ref="B2:G2"/>
    <mergeCell ref="B10:G10"/>
    <mergeCell ref="D11:F11"/>
    <mergeCell ref="B50:C50"/>
    <mergeCell ref="D19:F19"/>
    <mergeCell ref="B25:C25"/>
    <mergeCell ref="B32:G32"/>
    <mergeCell ref="D33:F33"/>
    <mergeCell ref="D27:F27"/>
    <mergeCell ref="B30:C30"/>
    <mergeCell ref="B12:C12"/>
    <mergeCell ref="B20:C20"/>
    <mergeCell ref="B72:C72"/>
    <mergeCell ref="B4:G4"/>
    <mergeCell ref="B5:G5"/>
    <mergeCell ref="B54:C54"/>
    <mergeCell ref="B64:C64"/>
    <mergeCell ref="B52:G52"/>
    <mergeCell ref="D53:F53"/>
    <mergeCell ref="B60:C60"/>
    <mergeCell ref="B62:G62"/>
    <mergeCell ref="D63:F63"/>
    <mergeCell ref="B28:C28"/>
    <mergeCell ref="B17:C17"/>
    <mergeCell ref="B34:C34"/>
    <mergeCell ref="B6:G6"/>
    <mergeCell ref="B7:G7"/>
    <mergeCell ref="B8:G8"/>
    <mergeCell ref="D75:F75"/>
    <mergeCell ref="B77:C77"/>
    <mergeCell ref="B81:C81"/>
    <mergeCell ref="D80:F80"/>
    <mergeCell ref="B79:G79"/>
  </mergeCells>
  <conditionalFormatting sqref="H91">
    <cfRule type="containsText" dxfId="1" priority="1" operator="containsText" text="OVER BUDGET">
      <formula>NOT(ISERROR(SEARCH("OVER BUDGET",H91)))</formula>
    </cfRule>
  </conditionalFormatting>
  <dataValidations count="7">
    <dataValidation allowBlank="1" showInputMessage="1" showErrorMessage="1" prompt="Please provide a detailed but succinct summary of supplies and/or operations expenses that may be needed. " sqref="C35 C37:C48" xr:uid="{7229D07A-AE67-4B8E-9F0A-12E2BC8BF33D}"/>
    <dataValidation allowBlank="1" showInputMessage="1" showErrorMessage="1" prompt="If you require more than the 15 cells provided, please consider condensing some cells. If you believe additional detail here would benefit your proposal, please reach out to the CSF Coordinator, Emily Haworth, at emilyhaworth@arizona.edu. " sqref="C49" xr:uid="{1F06A870-D868-46DE-A219-ACD279704ABB}"/>
    <dataValidation allowBlank="1" showInputMessage="1" showErrorMessage="1" prompt="If you require more than the 5 cells provided, please consider condensing some cells. If you believe additional detail here would benefit your proposal, please reach out to the CSF Coordinator, Emily Haworth, at emilyhaworth@arizona.edu. " sqref="C59 C71" xr:uid="{913DF382-1620-4ACB-9242-B32E85E57F38}"/>
    <dataValidation allowBlank="1" showInputMessage="1" showErrorMessage="1" prompt="Please provide a detailed but succinct summary of any capital equipment (greater than $5,000 in value) that may be needed. " sqref="C55:C58" xr:uid="{2C2BE98D-2B71-4D0C-8D33-DB30C7AED61D}"/>
    <dataValidation allowBlank="1" showInputMessage="1" showErrorMessage="1" prompt="Please provide a detailed but succinct summary of travel expenses that may be needed. " sqref="C65:C70" xr:uid="{DD4D26E0-A425-4C60-8E23-E905719E05A7}"/>
    <dataValidation allowBlank="1" showInputMessage="1" showErrorMessage="1" promptTitle="Rounded Funding Request" prompt="Note: All Total Annual Grant Funding Requests are rounded up to the nearest multiple of $100. " sqref="D91:F91" xr:uid="{2CC27E8D-7FFC-4E43-8CE2-4ED6B52BBD43}"/>
    <dataValidation allowBlank="1" showInputMessage="1" showErrorMessage="1" promptTitle="Additional Information" prompt="More information on Capital Equipment can be found in the Additional Info &amp; Definitions sheet. " sqref="B52:G52" xr:uid="{F5E56512-9A1E-44E5-917F-4829607AD3DE}"/>
  </dataValidation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dimension ref="A1:G43"/>
  <sheetViews>
    <sheetView tabSelected="1" topLeftCell="A9" workbookViewId="0">
      <selection activeCell="E36" sqref="E36"/>
    </sheetView>
  </sheetViews>
  <sheetFormatPr defaultColWidth="9" defaultRowHeight="15"/>
  <cols>
    <col min="1" max="1" width="3.125" style="9" customWidth="1"/>
    <col min="2" max="2" width="47.875" style="141" bestFit="1" customWidth="1"/>
    <col min="3" max="3" width="44.75" style="9" customWidth="1"/>
    <col min="4" max="5" width="40.625" style="9" customWidth="1"/>
    <col min="6" max="6" width="11.875" style="9" bestFit="1" customWidth="1"/>
    <col min="7" max="7" width="46" style="9" customWidth="1"/>
    <col min="8" max="16384" width="9" style="9"/>
  </cols>
  <sheetData>
    <row r="1" spans="2:7" ht="15.75" thickBot="1"/>
    <row r="2" spans="2:7" ht="27" thickBot="1">
      <c r="B2" s="327" t="str">
        <f>_xlfn.CONCAT("Campus Sustainability Fund - Annual Grant Funding Request - Project Information Summary for", " ",C12)</f>
        <v xml:space="preserve">Campus Sustainability Fund - Annual Grant Funding Request - Project Information Summary for The Bio/Diversity Project </v>
      </c>
      <c r="C2" s="328"/>
      <c r="D2" s="328"/>
      <c r="E2" s="328"/>
      <c r="F2" s="328"/>
      <c r="G2" s="329"/>
    </row>
    <row r="3" spans="2:7" ht="15.75" thickBot="1">
      <c r="B3" s="142"/>
      <c r="C3" s="75"/>
      <c r="D3" s="75"/>
      <c r="E3" s="75"/>
      <c r="F3" s="75"/>
      <c r="G3" s="76"/>
    </row>
    <row r="4" spans="2:7">
      <c r="B4" s="330" t="s">
        <v>107</v>
      </c>
      <c r="C4" s="331"/>
      <c r="D4" s="331"/>
      <c r="E4" s="331"/>
      <c r="F4" s="331"/>
      <c r="G4" s="332"/>
    </row>
    <row r="5" spans="2:7">
      <c r="B5" s="333"/>
      <c r="C5" s="334"/>
      <c r="D5" s="334"/>
      <c r="E5" s="334"/>
      <c r="F5" s="334"/>
      <c r="G5" s="335"/>
    </row>
    <row r="6" spans="2:7">
      <c r="B6" s="333"/>
      <c r="C6" s="334"/>
      <c r="D6" s="334"/>
      <c r="E6" s="334"/>
      <c r="F6" s="334"/>
      <c r="G6" s="335"/>
    </row>
    <row r="7" spans="2:7">
      <c r="B7" s="333"/>
      <c r="C7" s="334"/>
      <c r="D7" s="334"/>
      <c r="E7" s="334"/>
      <c r="F7" s="334"/>
      <c r="G7" s="335"/>
    </row>
    <row r="8" spans="2:7">
      <c r="B8" s="333"/>
      <c r="C8" s="334"/>
      <c r="D8" s="334"/>
      <c r="E8" s="334"/>
      <c r="F8" s="334"/>
      <c r="G8" s="335"/>
    </row>
    <row r="9" spans="2:7" ht="71.25" customHeight="1" thickBot="1">
      <c r="B9" s="336"/>
      <c r="C9" s="337"/>
      <c r="D9" s="337"/>
      <c r="E9" s="337"/>
      <c r="F9" s="337"/>
      <c r="G9" s="338"/>
    </row>
    <row r="10" spans="2:7" ht="15.75" thickBot="1"/>
    <row r="11" spans="2:7" ht="18.75">
      <c r="B11" s="417" t="s">
        <v>108</v>
      </c>
      <c r="C11" s="418"/>
      <c r="D11" s="10"/>
    </row>
    <row r="12" spans="2:7">
      <c r="B12" s="143" t="s">
        <v>109</v>
      </c>
      <c r="C12" s="70" t="s">
        <v>110</v>
      </c>
      <c r="D12" s="11"/>
    </row>
    <row r="13" spans="2:7" ht="32.25" customHeight="1">
      <c r="B13" s="143" t="s">
        <v>111</v>
      </c>
      <c r="C13" s="70" t="s">
        <v>112</v>
      </c>
      <c r="D13" s="11"/>
    </row>
    <row r="14" spans="2:7">
      <c r="B14" s="143" t="s">
        <v>113</v>
      </c>
      <c r="C14" s="71" t="s">
        <v>114</v>
      </c>
      <c r="D14" s="12"/>
    </row>
    <row r="15" spans="2:7">
      <c r="B15" s="143" t="s">
        <v>115</v>
      </c>
      <c r="C15" s="71">
        <v>24.53</v>
      </c>
      <c r="D15" s="12"/>
    </row>
    <row r="16" spans="2:7">
      <c r="B16" s="143" t="s">
        <v>116</v>
      </c>
      <c r="C16" s="71" t="s">
        <v>117</v>
      </c>
      <c r="D16" s="12"/>
    </row>
    <row r="17" spans="1:7">
      <c r="B17" s="144" t="s">
        <v>118</v>
      </c>
      <c r="C17" s="323">
        <v>45078</v>
      </c>
      <c r="D17" s="12"/>
    </row>
    <row r="18" spans="1:7" ht="15.75" thickBot="1">
      <c r="B18" s="145" t="s">
        <v>119</v>
      </c>
      <c r="C18" s="324">
        <v>45809</v>
      </c>
      <c r="D18" s="13"/>
    </row>
    <row r="19" spans="1:7" ht="15.75" thickBot="1"/>
    <row r="20" spans="1:7" ht="19.5" thickBot="1">
      <c r="B20" s="417" t="s">
        <v>120</v>
      </c>
      <c r="C20" s="419"/>
      <c r="D20" s="419"/>
      <c r="E20" s="420"/>
      <c r="F20" s="20"/>
    </row>
    <row r="21" spans="1:7">
      <c r="B21" s="146"/>
      <c r="C21" s="178" t="str">
        <f>'Additional Info &amp; Definitions'!$D$16</f>
        <v>Fiscal Year 2024</v>
      </c>
      <c r="D21" s="179" t="str">
        <f>'Additional Info &amp; Definitions'!$E$16</f>
        <v>Fiscal Year 2025</v>
      </c>
      <c r="E21" s="180" t="str">
        <f>'Additional Info &amp; Definitions'!$F$16</f>
        <v>Fiscal Year 2026</v>
      </c>
      <c r="F21" s="20"/>
    </row>
    <row r="22" spans="1:7">
      <c r="B22" s="147" t="s">
        <v>121</v>
      </c>
      <c r="C22" s="62">
        <f>'Annual Grant Operating Budget'!D13+'Annual Grant Operating Budget'!D21</f>
        <v>50351.756000000001</v>
      </c>
      <c r="D22" s="15">
        <f>'Annual Grant Operating Budget'!E13+'Annual Grant Operating Budget'!E21</f>
        <v>50679.72</v>
      </c>
      <c r="E22" s="63">
        <f>'Annual Grant Operating Budget'!F13+'Annual Grant Operating Budget'!F21</f>
        <v>0</v>
      </c>
      <c r="F22" s="20"/>
    </row>
    <row r="23" spans="1:7">
      <c r="B23" s="147" t="s">
        <v>122</v>
      </c>
      <c r="C23" s="62">
        <f>'Annual Grant Operating Budget'!D14+'Annual Grant Operating Budget'!D22</f>
        <v>0</v>
      </c>
      <c r="D23" s="15">
        <f>'Annual Grant Operating Budget'!E14+'Annual Grant Operating Budget'!E22</f>
        <v>0</v>
      </c>
      <c r="E23" s="63">
        <f>'Annual Grant Operating Budget'!F14+'Annual Grant Operating Budget'!F22</f>
        <v>0</v>
      </c>
      <c r="F23" s="20"/>
    </row>
    <row r="24" spans="1:7">
      <c r="B24" s="147" t="s">
        <v>123</v>
      </c>
      <c r="C24" s="62">
        <f>'Annual Grant Operating Budget'!D15+'Annual Grant Operating Budget'!D23</f>
        <v>0</v>
      </c>
      <c r="D24" s="15">
        <f>'Annual Grant Operating Budget'!E15+'Annual Grant Operating Budget'!E23</f>
        <v>0</v>
      </c>
      <c r="E24" s="63">
        <f>'Annual Grant Operating Budget'!F15+'Annual Grant Operating Budget'!F23</f>
        <v>0</v>
      </c>
      <c r="F24" s="20"/>
    </row>
    <row r="25" spans="1:7">
      <c r="B25" s="147" t="s">
        <v>124</v>
      </c>
      <c r="C25" s="62">
        <f>'Annual Grant Operating Budget'!D16+'Annual Grant Operating Budget'!D24+'Annual Grant Operating Budget'!D29</f>
        <v>0</v>
      </c>
      <c r="D25" s="15">
        <f>'Annual Grant Operating Budget'!E16+'Annual Grant Operating Budget'!E24+'Annual Grant Operating Budget'!E29</f>
        <v>0</v>
      </c>
      <c r="E25" s="63">
        <f>'Annual Grant Operating Budget'!F16+'Annual Grant Operating Budget'!F24+'Annual Grant Operating Budget'!F29</f>
        <v>0</v>
      </c>
      <c r="F25" s="20"/>
    </row>
    <row r="26" spans="1:7">
      <c r="B26" s="147" t="s">
        <v>125</v>
      </c>
      <c r="C26" s="62">
        <f>'Annual Grant Operating Budget'!D50</f>
        <v>922</v>
      </c>
      <c r="D26" s="15">
        <f>'Annual Grant Operating Budget'!E50</f>
        <v>922</v>
      </c>
      <c r="E26" s="63">
        <f>'Annual Grant Operating Budget'!F50</f>
        <v>0</v>
      </c>
      <c r="F26" s="20"/>
    </row>
    <row r="27" spans="1:7">
      <c r="B27" s="147" t="s">
        <v>126</v>
      </c>
      <c r="C27" s="62">
        <f>'Annual Grant Operating Budget'!D60</f>
        <v>0</v>
      </c>
      <c r="D27" s="15">
        <f>'Annual Grant Operating Budget'!E60</f>
        <v>0</v>
      </c>
      <c r="E27" s="63">
        <f>'Annual Grant Operating Budget'!F60</f>
        <v>0</v>
      </c>
      <c r="F27" s="20"/>
    </row>
    <row r="28" spans="1:7">
      <c r="B28" s="148" t="s">
        <v>127</v>
      </c>
      <c r="C28" s="62">
        <f>'Annual Grant Operating Budget'!D72</f>
        <v>0</v>
      </c>
      <c r="D28" s="15">
        <f>'Annual Grant Operating Budget'!E72</f>
        <v>0</v>
      </c>
      <c r="E28" s="63">
        <f>'Annual Grant Operating Budget'!F72</f>
        <v>0</v>
      </c>
      <c r="F28" s="20"/>
    </row>
    <row r="29" spans="1:7" ht="15.75" thickBot="1">
      <c r="B29" s="190" t="s">
        <v>128</v>
      </c>
      <c r="C29" s="59">
        <f>'Annual Grant Operating Budget'!D82</f>
        <v>1030</v>
      </c>
      <c r="D29" s="60">
        <f>'Annual Grant Operating Budget'!E82</f>
        <v>1040</v>
      </c>
      <c r="E29" s="61">
        <f>'Annual Grant Operating Budget'!F82</f>
        <v>0</v>
      </c>
      <c r="F29" s="20"/>
    </row>
    <row r="30" spans="1:7" ht="20.25" thickTop="1" thickBot="1">
      <c r="A30" s="20"/>
      <c r="B30" s="149" t="s">
        <v>105</v>
      </c>
      <c r="C30" s="191">
        <f>'Annual Grant Operating Budget'!D91</f>
        <v>52400</v>
      </c>
      <c r="D30" s="191">
        <f>'Annual Grant Operating Budget'!E91</f>
        <v>52700</v>
      </c>
      <c r="E30" s="192">
        <f>'Annual Grant Operating Budget'!F91</f>
        <v>0</v>
      </c>
      <c r="F30" s="92" t="str">
        <f>'Annual Grant Operating Budget'!H91</f>
        <v xml:space="preserve"> </v>
      </c>
      <c r="G30" s="49" t="str">
        <f>IF(F30="OVER BUDGET","One or more fiscal years is over our $100,000 limit. Please reduce your budget to below $100,000 before submitting.", " ")</f>
        <v xml:space="preserve"> </v>
      </c>
    </row>
    <row r="31" spans="1:7" ht="15.75" thickBot="1"/>
    <row r="32" spans="1:7" ht="18.75">
      <c r="B32" s="417" t="s">
        <v>129</v>
      </c>
      <c r="C32" s="421"/>
      <c r="D32" s="421"/>
      <c r="E32" s="418"/>
    </row>
    <row r="33" spans="2:5">
      <c r="B33" s="150" t="s">
        <v>130</v>
      </c>
      <c r="C33" s="14" t="str">
        <f>'Additional Info &amp; Definitions'!$D$16</f>
        <v>Fiscal Year 2024</v>
      </c>
      <c r="D33" s="14" t="str">
        <f>'Additional Info &amp; Definitions'!$E$16</f>
        <v>Fiscal Year 2025</v>
      </c>
      <c r="E33" s="31" t="str">
        <f>'Additional Info &amp; Definitions'!$F$16</f>
        <v>Fiscal Year 2026</v>
      </c>
    </row>
    <row r="34" spans="2:5" ht="60">
      <c r="B34" s="151" t="s">
        <v>131</v>
      </c>
      <c r="C34" s="325">
        <v>89000</v>
      </c>
      <c r="D34" s="72">
        <v>89000</v>
      </c>
      <c r="E34" s="73"/>
    </row>
    <row r="35" spans="2:5" ht="30">
      <c r="B35" s="151" t="s">
        <v>132</v>
      </c>
      <c r="C35" s="72">
        <v>15500</v>
      </c>
      <c r="D35" s="72">
        <v>15900</v>
      </c>
      <c r="E35" s="73"/>
    </row>
    <row r="36" spans="2:5" ht="45">
      <c r="B36" s="151" t="s">
        <v>133</v>
      </c>
      <c r="C36" s="72">
        <v>7000</v>
      </c>
      <c r="D36" s="72">
        <v>7000</v>
      </c>
      <c r="E36" s="73"/>
    </row>
    <row r="37" spans="2:5" ht="45">
      <c r="B37" s="151" t="s">
        <v>134</v>
      </c>
      <c r="C37" s="72">
        <v>2500</v>
      </c>
      <c r="D37" s="72">
        <v>2500</v>
      </c>
      <c r="E37" s="73"/>
    </row>
    <row r="38" spans="2:5" ht="15.75" thickBot="1">
      <c r="B38" s="151"/>
      <c r="C38" s="72"/>
      <c r="D38" s="72"/>
      <c r="E38" s="73"/>
    </row>
    <row r="39" spans="2:5" ht="19.5" thickBot="1">
      <c r="B39" s="149" t="s">
        <v>135</v>
      </c>
      <c r="C39" s="54">
        <f>SUM(C34:C38)</f>
        <v>114000</v>
      </c>
      <c r="D39" s="54">
        <f t="shared" ref="D39:E39" si="0">SUM(D34:D38)</f>
        <v>114400</v>
      </c>
      <c r="E39" s="55">
        <f t="shared" si="0"/>
        <v>0</v>
      </c>
    </row>
    <row r="40" spans="2:5" ht="15.75" thickBot="1">
      <c r="B40" s="142"/>
      <c r="C40" s="75"/>
      <c r="D40" s="75"/>
      <c r="E40" s="76"/>
    </row>
    <row r="41" spans="2:5" ht="19.5" thickBot="1">
      <c r="B41" s="149" t="s">
        <v>136</v>
      </c>
      <c r="C41" s="54">
        <f>C30+C39</f>
        <v>166400</v>
      </c>
      <c r="D41" s="54">
        <f t="shared" ref="D41:E41" si="1">D30+D39</f>
        <v>167100</v>
      </c>
      <c r="E41" s="54">
        <f t="shared" si="1"/>
        <v>0</v>
      </c>
    </row>
    <row r="42" spans="2:5" ht="15.75" thickBot="1">
      <c r="B42" s="142"/>
      <c r="C42" s="75"/>
      <c r="D42" s="75"/>
      <c r="E42" s="76"/>
    </row>
    <row r="43" spans="2:5" ht="19.5" thickBot="1">
      <c r="B43" s="149" t="s">
        <v>137</v>
      </c>
      <c r="C43" s="85">
        <f>C30/C41</f>
        <v>0.31490384615384615</v>
      </c>
      <c r="D43" s="85">
        <f t="shared" ref="D43:E43" si="2">D30/D41</f>
        <v>0.31538001196888094</v>
      </c>
      <c r="E43" s="85" t="e">
        <f t="shared" si="2"/>
        <v>#DIV/0!</v>
      </c>
    </row>
  </sheetData>
  <sheetProtection algorithmName="SHA-512" hashValue="OAtf9ufuAPs36WYYBzZaXr+jEwIf2Y3ZU2y7FLEQexlFqTrJbCQW/d2XUzKM6kEUQesMt7JZb7vUYFIEsW+Qxw==" saltValue="ugjoBFIzQe1IQTtKyAsT8Q==" spinCount="100000" sheet="1" objects="1" scenarios="1"/>
  <protectedRanges>
    <protectedRange sqref="C12:C13" name="Project Information Summary"/>
    <protectedRange sqref="B34:E38" name="Additional Funding Sources Summary"/>
  </protectedRanges>
  <mergeCells count="5">
    <mergeCell ref="B11:C11"/>
    <mergeCell ref="B20:E20"/>
    <mergeCell ref="B2:G2"/>
    <mergeCell ref="B4:G9"/>
    <mergeCell ref="B32:E32"/>
  </mergeCells>
  <conditionalFormatting sqref="F30">
    <cfRule type="containsText" dxfId="0" priority="1" operator="containsText" text="OVER BUDGET">
      <formula>NOT(ISERROR(SEARCH("OVER BUDGET",F30)))</formula>
    </cfRule>
  </conditionalFormatting>
  <dataValidations count="1">
    <dataValidation allowBlank="1" showInputMessage="1" showErrorMessage="1" promptTitle="Department Name" prompt="Please use your department's full name. Do not use abbreviations such as &quot;SBE&quot; or &quot;ASUA.&quot;" sqref="C13" xr:uid="{3E531505-6D81-4757-B304-4598CAB5CED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33B8-EBAA-47F2-80BF-CF9971779D3C}">
  <dimension ref="B2:H29"/>
  <sheetViews>
    <sheetView topLeftCell="A21" workbookViewId="0">
      <selection activeCell="B28" sqref="B28:H28"/>
    </sheetView>
  </sheetViews>
  <sheetFormatPr defaultColWidth="9" defaultRowHeight="15"/>
  <cols>
    <col min="1" max="1" width="2.875" style="9" customWidth="1"/>
    <col min="2" max="2" width="3.125" style="9" customWidth="1"/>
    <col min="3" max="3" width="30.625" style="9" customWidth="1"/>
    <col min="4" max="6" width="13" style="9" bestFit="1" customWidth="1"/>
    <col min="7" max="7" width="30.625" style="9" customWidth="1"/>
    <col min="8" max="8" width="39.625" style="9" customWidth="1"/>
    <col min="9" max="16384" width="9" style="9"/>
  </cols>
  <sheetData>
    <row r="2" spans="2:8">
      <c r="B2" s="326"/>
      <c r="C2" s="326"/>
      <c r="D2" s="326"/>
      <c r="E2" s="326"/>
    </row>
    <row r="3" spans="2:8">
      <c r="B3" s="326"/>
      <c r="C3" s="326"/>
      <c r="D3" s="326"/>
      <c r="E3" s="326"/>
    </row>
    <row r="4" spans="2:8">
      <c r="B4" s="326"/>
      <c r="C4" s="326"/>
      <c r="D4" s="326"/>
      <c r="E4" s="326"/>
    </row>
    <row r="5" spans="2:8">
      <c r="B5" s="326"/>
      <c r="C5" s="326"/>
      <c r="D5" s="326"/>
      <c r="E5" s="326"/>
    </row>
    <row r="6" spans="2:8">
      <c r="B6" s="326"/>
      <c r="C6" s="326"/>
      <c r="D6" s="326"/>
      <c r="E6" s="326"/>
    </row>
    <row r="7" spans="2:8" ht="15.75" thickBot="1"/>
    <row r="8" spans="2:8" ht="27" thickBot="1">
      <c r="B8" s="327" t="s">
        <v>138</v>
      </c>
      <c r="C8" s="328"/>
      <c r="D8" s="328"/>
      <c r="E8" s="328"/>
      <c r="F8" s="328"/>
      <c r="G8" s="328"/>
      <c r="H8" s="329"/>
    </row>
    <row r="9" spans="2:8" ht="15.75" thickBot="1">
      <c r="B9" s="432"/>
      <c r="C9" s="433"/>
      <c r="D9" s="433"/>
      <c r="E9" s="433"/>
      <c r="F9" s="433"/>
      <c r="G9" s="433"/>
      <c r="H9" s="434"/>
    </row>
    <row r="10" spans="2:8" ht="18.75">
      <c r="B10" s="422" t="s">
        <v>139</v>
      </c>
      <c r="C10" s="423"/>
      <c r="D10" s="423"/>
      <c r="E10" s="423"/>
      <c r="F10" s="423"/>
      <c r="G10" s="423"/>
      <c r="H10" s="424"/>
    </row>
    <row r="11" spans="2:8" s="50" customFormat="1" ht="60" customHeight="1">
      <c r="B11" s="425" t="s">
        <v>140</v>
      </c>
      <c r="C11" s="426"/>
      <c r="D11" s="426"/>
      <c r="E11" s="426"/>
      <c r="F11" s="426"/>
      <c r="G11" s="426"/>
      <c r="H11" s="427"/>
    </row>
    <row r="12" spans="2:8" s="50" customFormat="1" ht="60" customHeight="1">
      <c r="B12" s="425" t="s">
        <v>141</v>
      </c>
      <c r="C12" s="426"/>
      <c r="D12" s="426"/>
      <c r="E12" s="426"/>
      <c r="F12" s="426"/>
      <c r="G12" s="426"/>
      <c r="H12" s="427"/>
    </row>
    <row r="13" spans="2:8" s="50" customFormat="1" ht="75" customHeight="1">
      <c r="B13" s="428" t="s">
        <v>142</v>
      </c>
      <c r="C13" s="426"/>
      <c r="D13" s="426"/>
      <c r="E13" s="426"/>
      <c r="F13" s="426"/>
      <c r="G13" s="426"/>
      <c r="H13" s="427"/>
    </row>
    <row r="14" spans="2:8" s="50" customFormat="1" ht="45" customHeight="1">
      <c r="B14" s="429" t="s">
        <v>143</v>
      </c>
      <c r="C14" s="430"/>
      <c r="D14" s="430"/>
      <c r="E14" s="430"/>
      <c r="F14" s="430"/>
      <c r="G14" s="430"/>
      <c r="H14" s="431"/>
    </row>
    <row r="15" spans="2:8" s="50" customFormat="1" ht="112.5" customHeight="1">
      <c r="B15" s="429" t="s">
        <v>144</v>
      </c>
      <c r="C15" s="430"/>
      <c r="D15" s="430"/>
      <c r="E15" s="430"/>
      <c r="F15" s="430"/>
      <c r="G15" s="430"/>
      <c r="H15" s="431"/>
    </row>
    <row r="16" spans="2:8">
      <c r="B16" s="106"/>
      <c r="C16" s="107"/>
      <c r="D16" s="115" t="s">
        <v>77</v>
      </c>
      <c r="E16" s="115" t="s">
        <v>145</v>
      </c>
      <c r="F16" s="115" t="s">
        <v>146</v>
      </c>
      <c r="G16" s="318"/>
      <c r="H16" s="108"/>
    </row>
    <row r="17" spans="2:8">
      <c r="B17" s="106"/>
      <c r="C17" s="109" t="s">
        <v>72</v>
      </c>
      <c r="D17" s="116">
        <v>0.34300000000000003</v>
      </c>
      <c r="E17" s="116">
        <v>0.32600000000000001</v>
      </c>
      <c r="F17" s="116">
        <v>0.32600000000000001</v>
      </c>
      <c r="G17" s="107"/>
      <c r="H17" s="97"/>
    </row>
    <row r="18" spans="2:8">
      <c r="B18" s="106"/>
      <c r="C18" s="109" t="s">
        <v>73</v>
      </c>
      <c r="D18" s="116">
        <v>0.184</v>
      </c>
      <c r="E18" s="116">
        <v>0.18099999999999999</v>
      </c>
      <c r="F18" s="116">
        <v>0.18099999999999999</v>
      </c>
      <c r="G18" s="107"/>
      <c r="H18" s="97"/>
    </row>
    <row r="19" spans="2:8">
      <c r="B19" s="106"/>
      <c r="C19" s="109" t="s">
        <v>74</v>
      </c>
      <c r="D19" s="116">
        <v>3.1E-2</v>
      </c>
      <c r="E19" s="116">
        <v>2.4E-2</v>
      </c>
      <c r="F19" s="116">
        <v>2.4E-2</v>
      </c>
      <c r="G19" s="107"/>
      <c r="H19" s="97"/>
    </row>
    <row r="20" spans="2:8">
      <c r="B20" s="208"/>
      <c r="C20" s="109" t="s">
        <v>75</v>
      </c>
      <c r="D20" s="319">
        <v>0.15</v>
      </c>
      <c r="E20" s="319">
        <v>0.17799999999999999</v>
      </c>
      <c r="F20" s="319">
        <v>0.17799999999999999</v>
      </c>
      <c r="G20" s="209"/>
      <c r="H20" s="320"/>
    </row>
    <row r="21" spans="2:8" s="50" customFormat="1" ht="262.5" customHeight="1">
      <c r="B21" s="429" t="s">
        <v>147</v>
      </c>
      <c r="C21" s="430"/>
      <c r="D21" s="430"/>
      <c r="E21" s="430"/>
      <c r="F21" s="430"/>
      <c r="G21" s="430"/>
      <c r="H21" s="431"/>
    </row>
    <row r="22" spans="2:8">
      <c r="B22" s="103"/>
      <c r="C22" s="104"/>
      <c r="D22" s="117" t="str">
        <f>D16</f>
        <v>Fiscal Year 2024</v>
      </c>
      <c r="E22" s="117" t="str">
        <f>E16</f>
        <v>Fiscal Year 2025</v>
      </c>
      <c r="F22" s="117" t="str">
        <f>F16</f>
        <v>Fiscal Year 2026</v>
      </c>
      <c r="G22" s="104"/>
      <c r="H22" s="105"/>
    </row>
    <row r="23" spans="2:8">
      <c r="B23" s="208"/>
      <c r="C23" s="104" t="s">
        <v>148</v>
      </c>
      <c r="D23" s="321">
        <v>6298</v>
      </c>
      <c r="E23" s="321">
        <v>6423</v>
      </c>
      <c r="F23" s="321">
        <v>6552</v>
      </c>
      <c r="G23" s="209"/>
      <c r="H23" s="320"/>
    </row>
    <row r="24" spans="2:8" ht="15.75" thickBot="1">
      <c r="B24" s="210"/>
      <c r="C24" s="211"/>
      <c r="D24" s="211"/>
      <c r="E24" s="211"/>
      <c r="F24" s="211"/>
      <c r="G24" s="211"/>
      <c r="H24" s="322"/>
    </row>
    <row r="25" spans="2:8" ht="15.75" thickBot="1">
      <c r="B25" s="432"/>
      <c r="C25" s="433"/>
      <c r="D25" s="433"/>
      <c r="E25" s="433"/>
      <c r="F25" s="433"/>
      <c r="G25" s="433"/>
      <c r="H25" s="434"/>
    </row>
    <row r="26" spans="2:8" ht="18.75">
      <c r="B26" s="422" t="s">
        <v>149</v>
      </c>
      <c r="C26" s="423"/>
      <c r="D26" s="423"/>
      <c r="E26" s="423"/>
      <c r="F26" s="423"/>
      <c r="G26" s="423"/>
      <c r="H26" s="424"/>
    </row>
    <row r="27" spans="2:8" ht="50.1" customHeight="1">
      <c r="B27" s="425" t="s">
        <v>150</v>
      </c>
      <c r="C27" s="426"/>
      <c r="D27" s="426"/>
      <c r="E27" s="426"/>
      <c r="F27" s="426"/>
      <c r="G27" s="426"/>
      <c r="H27" s="427"/>
    </row>
    <row r="28" spans="2:8" ht="75" customHeight="1">
      <c r="B28" s="435" t="s">
        <v>151</v>
      </c>
      <c r="C28" s="436"/>
      <c r="D28" s="436"/>
      <c r="E28" s="436"/>
      <c r="F28" s="436"/>
      <c r="G28" s="436"/>
      <c r="H28" s="437"/>
    </row>
    <row r="29" spans="2:8" ht="60" customHeight="1" thickBot="1">
      <c r="B29" s="360" t="s">
        <v>152</v>
      </c>
      <c r="C29" s="361"/>
      <c r="D29" s="361"/>
      <c r="E29" s="361"/>
      <c r="F29" s="361"/>
      <c r="G29" s="361"/>
      <c r="H29" s="362"/>
    </row>
  </sheetData>
  <sheetProtection algorithmName="SHA-512" hashValue="KADwzp9lT1pVGJzS7oh8VKWoCjPVqSPfW/jUdEooTaK/9L2JfiRWY9XhF3bzogxkJeG3oxVaQLpzMaicFFySgQ==" saltValue="KPppFdggJRsc3QMnMR/epQ==" spinCount="100000" sheet="1" objects="1" scenarios="1"/>
  <mergeCells count="15">
    <mergeCell ref="B2:E6"/>
    <mergeCell ref="B8:H8"/>
    <mergeCell ref="B29:H29"/>
    <mergeCell ref="B10:H10"/>
    <mergeCell ref="B11:H11"/>
    <mergeCell ref="B12:H12"/>
    <mergeCell ref="B13:H13"/>
    <mergeCell ref="B14:H14"/>
    <mergeCell ref="B15:H15"/>
    <mergeCell ref="B9:H9"/>
    <mergeCell ref="B25:H25"/>
    <mergeCell ref="B21:H21"/>
    <mergeCell ref="B26:H26"/>
    <mergeCell ref="B28:H28"/>
    <mergeCell ref="B27:H27"/>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8" ma:contentTypeDescription="Create a new document." ma:contentTypeScope="" ma:versionID="7af6ae18fa5ca9a8afcf105c6c7cfd59">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2a2482305bd4d760ab5ad420d320f33"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5C29B7-08D3-4C86-AB79-EB764BA07875}"/>
</file>

<file path=customXml/itemProps2.xml><?xml version="1.0" encoding="utf-8"?>
<ds:datastoreItem xmlns:ds="http://schemas.openxmlformats.org/officeDocument/2006/customXml" ds:itemID="{3FBDAF19-CB7E-4D26-B3E9-2B72120621F6}"/>
</file>

<file path=customXml/itemProps3.xml><?xml version="1.0" encoding="utf-8"?>
<ds:datastoreItem xmlns:ds="http://schemas.openxmlformats.org/officeDocument/2006/customXml" ds:itemID="{082939C3-0EB2-417D-9EA5-A2BD50AA49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
  <cp:revision/>
  <dcterms:created xsi:type="dcterms:W3CDTF">2021-07-07T22:51:00Z</dcterms:created>
  <dcterms:modified xsi:type="dcterms:W3CDTF">2025-01-03T19:32:02Z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