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codeName="ThisWorkbook"/>
  <mc:AlternateContent xmlns:mc="http://schemas.openxmlformats.org/markup-compatibility/2006">
    <mc:Choice Requires="x15">
      <x15ac:absPath xmlns:x15ac="http://schemas.microsoft.com/office/spreadsheetml/2010/11/ac" url="https://emailarizona-my.sharepoint.com/personal/tristonh_arizona_edu/Documents/Documents/Proposals/"/>
    </mc:Choice>
  </mc:AlternateContent>
  <xr:revisionPtr revIDLastSave="0" documentId="8_{DA3D43F1-125A-4192-8F6B-7DCE4982193A}" xr6:coauthVersionLast="47" xr6:coauthVersionMax="47" xr10:uidLastSave="{00000000-0000-0000-0000-000000000000}"/>
  <workbookProtection workbookAlgorithmName="SHA-512" workbookHashValue="lub1d3sSK9GIqkuddhqSS+5q5hz6Bn3eBHouEGDTiqxmyEWZU4J8TlhDu3zv58k/WKVKaFLS1kZ+bxabtDSQYQ==" workbookSaltValue="KJ6HqATWMgYov7SXNrfORQ==" workbookSpinCount="100000" lockStructure="1"/>
  <bookViews>
    <workbookView xWindow="345" yWindow="345" windowWidth="28800" windowHeight="15345" firstSheet="3" activeTab="3"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H13" i="4" l="1"/>
  <c r="I13" i="4" s="1"/>
  <c r="D22" i="5"/>
  <c r="E55" i="4"/>
  <c r="U55" i="4"/>
  <c r="M55" i="4"/>
  <c r="C38" i="3"/>
  <c r="Y55" i="4" l="1"/>
  <c r="I56" i="4"/>
  <c r="I57" i="4"/>
  <c r="I58" i="4"/>
  <c r="I55" i="4"/>
  <c r="Y58" i="4" l="1"/>
  <c r="X58" i="4"/>
  <c r="U58" i="4"/>
  <c r="Z58" i="4" s="1"/>
  <c r="AA58" i="4" s="1"/>
  <c r="Y57" i="4"/>
  <c r="X57" i="4"/>
  <c r="U57" i="4"/>
  <c r="Z57" i="4" s="1"/>
  <c r="AA57" i="4" s="1"/>
  <c r="Y56" i="4"/>
  <c r="X56" i="4"/>
  <c r="U56" i="4"/>
  <c r="X55" i="4"/>
  <c r="Z55" i="4" s="1"/>
  <c r="AA55" i="4" s="1"/>
  <c r="Q58" i="4"/>
  <c r="P58" i="4"/>
  <c r="M58" i="4"/>
  <c r="Q57" i="4"/>
  <c r="P57" i="4"/>
  <c r="M57" i="4"/>
  <c r="R57" i="4" s="1"/>
  <c r="S57" i="4" s="1"/>
  <c r="Q56" i="4"/>
  <c r="P56" i="4"/>
  <c r="M56" i="4"/>
  <c r="Q55" i="4"/>
  <c r="P55" i="4"/>
  <c r="R55" i="4" s="1"/>
  <c r="E56" i="4"/>
  <c r="H56" i="4"/>
  <c r="E57" i="4"/>
  <c r="H57" i="4"/>
  <c r="E58" i="4"/>
  <c r="H58" i="4"/>
  <c r="H55" i="4"/>
  <c r="J55" i="4" s="1"/>
  <c r="R56" i="4" l="1"/>
  <c r="S56" i="4" s="1"/>
  <c r="R58" i="4"/>
  <c r="S58" i="4" s="1"/>
  <c r="Z56" i="4"/>
  <c r="AA56" i="4" s="1"/>
  <c r="S55" i="4"/>
  <c r="J57" i="4"/>
  <c r="K57" i="4" s="1"/>
  <c r="J56" i="4"/>
  <c r="K56" i="4" s="1"/>
  <c r="J58" i="4"/>
  <c r="K58" i="4" s="1"/>
  <c r="K55" i="4"/>
  <c r="E22" i="5" l="1"/>
  <c r="F22" i="5"/>
  <c r="F73" i="1"/>
  <c r="E73" i="1"/>
  <c r="D73" i="1"/>
  <c r="B2" i="1"/>
  <c r="F13" i="1"/>
  <c r="E13" i="1"/>
  <c r="D13" i="1"/>
  <c r="F80" i="1"/>
  <c r="E80" i="1"/>
  <c r="D80" i="1"/>
  <c r="L53" i="4"/>
  <c r="B2" i="3"/>
  <c r="D38" i="3"/>
  <c r="E38" i="3"/>
  <c r="E32" i="3" l="1"/>
  <c r="D32" i="3"/>
  <c r="C32" i="3"/>
  <c r="E21" i="3"/>
  <c r="D21" i="3"/>
  <c r="C21" i="3"/>
  <c r="B2" i="4"/>
  <c r="E28" i="3"/>
  <c r="D28" i="3"/>
  <c r="C28" i="3"/>
  <c r="D51" i="1"/>
  <c r="D61" i="1"/>
  <c r="C27" i="3" s="1"/>
  <c r="E61" i="1"/>
  <c r="D27" i="3" s="1"/>
  <c r="F61" i="1"/>
  <c r="E27" i="3" s="1"/>
  <c r="E51" i="1"/>
  <c r="D26" i="3" s="1"/>
  <c r="F51" i="1"/>
  <c r="E26" i="3" s="1"/>
  <c r="X60" i="4"/>
  <c r="P60" i="4"/>
  <c r="F77" i="1"/>
  <c r="F65" i="1"/>
  <c r="F55" i="1"/>
  <c r="F29" i="1"/>
  <c r="F21" i="1"/>
  <c r="E77" i="1"/>
  <c r="E65" i="1"/>
  <c r="E55" i="1"/>
  <c r="E21" i="1"/>
  <c r="D77" i="1"/>
  <c r="D65" i="1"/>
  <c r="D55" i="1"/>
  <c r="D29" i="1"/>
  <c r="D21" i="1"/>
  <c r="F35" i="1"/>
  <c r="E35" i="1"/>
  <c r="D35"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C26" i="3" l="1"/>
  <c r="N18" i="4"/>
  <c r="E14" i="1" s="1"/>
  <c r="H18" i="4"/>
  <c r="D14" i="1" s="1"/>
  <c r="I18" i="4"/>
  <c r="D22" i="1" s="1"/>
  <c r="I60" i="4"/>
  <c r="D30" i="1" s="1"/>
  <c r="D31" i="1" s="1"/>
  <c r="O18" i="4"/>
  <c r="E22" i="1" s="1"/>
  <c r="T18" i="4"/>
  <c r="F22" i="1" s="1"/>
  <c r="S18" i="4"/>
  <c r="F14" i="1" s="1"/>
  <c r="S60" i="4"/>
  <c r="E25" i="1" s="1"/>
  <c r="AA60" i="4"/>
  <c r="F25" i="1" s="1"/>
  <c r="Q60" i="4"/>
  <c r="E30" i="1" s="1"/>
  <c r="E31" i="1" s="1"/>
  <c r="Y60" i="4"/>
  <c r="F30" i="1" s="1"/>
  <c r="F31" i="1" s="1"/>
  <c r="R60" i="4"/>
  <c r="E17" i="1" s="1"/>
  <c r="Z60" i="4"/>
  <c r="F17" i="1" s="1"/>
  <c r="N48" i="4"/>
  <c r="E16" i="1" s="1"/>
  <c r="H48" i="4"/>
  <c r="D16" i="1" s="1"/>
  <c r="S48" i="4"/>
  <c r="F16" i="1" s="1"/>
  <c r="S30" i="4"/>
  <c r="F15" i="1" s="1"/>
  <c r="H30" i="4"/>
  <c r="D15" i="1" s="1"/>
  <c r="I30" i="4"/>
  <c r="O30" i="4"/>
  <c r="T30" i="4"/>
  <c r="N30" i="4"/>
  <c r="E15" i="1" s="1"/>
  <c r="C22" i="3" l="1"/>
  <c r="E25" i="3"/>
  <c r="E22" i="3"/>
  <c r="D25" i="3"/>
  <c r="D22" i="3"/>
  <c r="E18" i="1"/>
  <c r="F18" i="1"/>
  <c r="K60" i="4"/>
  <c r="D25" i="1" s="1"/>
  <c r="J60" i="4"/>
  <c r="D17" i="1" s="1"/>
  <c r="T48" i="4"/>
  <c r="F24" i="1" s="1"/>
  <c r="E24" i="3" s="1"/>
  <c r="I48" i="4"/>
  <c r="D24" i="1" s="1"/>
  <c r="C24" i="3" s="1"/>
  <c r="O48" i="4"/>
  <c r="E24" i="1" s="1"/>
  <c r="D24" i="3" s="1"/>
  <c r="F23" i="1"/>
  <c r="D23" i="1"/>
  <c r="E23" i="1"/>
  <c r="E23" i="3" l="1"/>
  <c r="D23" i="3"/>
  <c r="C23" i="3"/>
  <c r="D18" i="1"/>
  <c r="C25" i="3"/>
  <c r="E26" i="1"/>
  <c r="E78" i="1" s="1"/>
  <c r="F26" i="1"/>
  <c r="F78" i="1" s="1"/>
  <c r="D26" i="1"/>
  <c r="D78" i="1" l="1"/>
  <c r="D81" i="1" s="1"/>
  <c r="C29" i="3" s="1"/>
  <c r="F81" i="1"/>
  <c r="E29" i="3" s="1"/>
  <c r="E81" i="1"/>
  <c r="C40" i="3" l="1"/>
  <c r="C42" i="3" s="1"/>
  <c r="E40" i="3"/>
  <c r="E42" i="3" s="1"/>
  <c r="H81" i="1" l="1"/>
  <c r="I81" i="1" s="1"/>
  <c r="D29" i="3"/>
  <c r="D40" i="3" l="1"/>
  <c r="D42" i="3" s="1"/>
  <c r="F29" i="3"/>
  <c r="G29" i="3" s="1"/>
</calcChain>
</file>

<file path=xl/sharedStrings.xml><?xml version="1.0" encoding="utf-8"?>
<sst xmlns="http://schemas.openxmlformats.org/spreadsheetml/2006/main" count="285" uniqueCount="154">
  <si>
    <r>
      <rPr>
        <b/>
        <sz val="11"/>
        <color rgb="FF000000"/>
        <rFont val="Calibri"/>
        <family val="2"/>
        <scheme val="major"/>
      </rPr>
      <t xml:space="preserve">To download this template, click File &gt; Save As &gt; Download a Copy. 
Uploading this document into Google Sheets breaks the formulas. If you upload this template to Google Sheets to work on it collaboratively, you will need to copy over values into an Excel version of this document as </t>
    </r>
    <r>
      <rPr>
        <b/>
        <sz val="11"/>
        <color rgb="FFFF0000"/>
        <rFont val="Calibri"/>
        <family val="2"/>
        <scheme val="major"/>
      </rPr>
      <t>uploading this template to Google Sheet breaks it and will not be accepted.</t>
    </r>
  </si>
  <si>
    <t>Campus Sustainability Fund - Annual Grant Funding Request - Instructions &amp; Guidelines</t>
  </si>
  <si>
    <r>
      <rPr>
        <b/>
        <u/>
        <sz val="11"/>
        <color rgb="FF000000"/>
        <rFont val="Calibri"/>
        <family val="2"/>
      </rPr>
      <t>Instructions:</t>
    </r>
    <r>
      <rPr>
        <sz val="11"/>
        <color rgb="FF000000"/>
        <rFont val="Calibri"/>
        <family val="2"/>
      </rPr>
      <t xml:space="preserve"> This budget template should be filled out as part of any </t>
    </r>
    <r>
      <rPr>
        <b/>
        <sz val="11"/>
        <color rgb="FF000000"/>
        <rFont val="Calibri"/>
        <family val="2"/>
      </rPr>
      <t xml:space="preserve">Annual Grant </t>
    </r>
    <r>
      <rPr>
        <sz val="11"/>
        <color rgb="FF000000"/>
        <rFont val="Calibri"/>
        <family val="2"/>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for the </t>
    </r>
    <r>
      <rPr>
        <b/>
        <sz val="11"/>
        <color rgb="FF000000"/>
        <rFont val="Calibri"/>
        <family val="2"/>
      </rPr>
      <t>2024 - 2025 Annual Grant</t>
    </r>
    <r>
      <rPr>
        <sz val="11"/>
        <color rgb="FF000000"/>
        <rFont val="Calibri"/>
        <family val="2"/>
      </rPr>
      <t xml:space="preserve"> funding cycle. Please complete your project's budget with the assistance of your Fiscal Officer. </t>
    </r>
    <r>
      <rPr>
        <b/>
        <sz val="11"/>
        <color rgb="FFFF0000"/>
        <rFont val="Calibri"/>
        <family val="2"/>
      </rPr>
      <t xml:space="preserve">All budgets must be approved by your Fiscal Officer prior to submission.
</t>
    </r>
    <r>
      <rPr>
        <sz val="11"/>
        <color rgb="FF000000"/>
        <rFont val="Calibri"/>
        <family val="2"/>
      </rPr>
      <t xml:space="preserve">
This budget template is broken into three parts, each requiring applicants to input information before this budget template may be submitted as part of their application. Please read the instructions and guidelines on each individual sheet carefully. More information and definitions for each sheet can be found in the Additional Info &amp; Definitions sheet.
Applicants should enter information into the sky blue cells on each sheet, where applicable, and mind the pop-up notes throughout the sheet, providing any notes they feel will help bolster their overall proposal and/or that tie back to their written application. You will not be able to edit any cells beyond those that are sky blue. 
Improperly completing this template may result in your application being deemed "incomplete" and ineligible for review. 
</t>
    </r>
    <r>
      <rPr>
        <b/>
        <sz val="11"/>
        <color rgb="FF000000"/>
        <rFont val="Calibri"/>
        <family val="2"/>
      </rPr>
      <t xml:space="preserve">Please save and submit this file with the following naming format: </t>
    </r>
    <r>
      <rPr>
        <b/>
        <sz val="11"/>
        <color rgb="FFFF0000"/>
        <rFont val="Calibri"/>
        <family val="2"/>
      </rPr>
      <t>Project Name_2024-2025 Annual Grant Application</t>
    </r>
    <r>
      <rPr>
        <b/>
        <sz val="11"/>
        <color rgb="FF000000"/>
        <rFont val="Calibri"/>
        <family val="2"/>
      </rPr>
      <t xml:space="preserve">. 
</t>
    </r>
    <r>
      <rPr>
        <sz val="11"/>
        <color rgb="FF000000"/>
        <rFont val="Calibri"/>
        <family val="2"/>
      </rPr>
      <t xml:space="preserve">
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 xml:space="preserve">. </t>
    </r>
  </si>
  <si>
    <r>
      <rPr>
        <b/>
        <u/>
        <sz val="11"/>
        <color rgb="FF000000"/>
        <rFont val="Calibri"/>
        <family val="2"/>
      </rPr>
      <t>Instructions</t>
    </r>
    <r>
      <rPr>
        <sz val="11"/>
        <color rgb="FF000000"/>
        <rFont val="Calibri"/>
        <family val="2"/>
      </rPr>
      <t xml:space="preserve">: This sheet serves to summarize all personnel expenditures associated with your project. All information on this sheet is automatically pulled to the Project Information Summary and Annual Grant Operating Budget sheets. </t>
    </r>
    <r>
      <rPr>
        <b/>
        <sz val="11"/>
        <color rgb="FF000000"/>
        <rFont val="Calibri"/>
        <family val="2"/>
      </rPr>
      <t>Additional information and definitions, including minimum wage increases, the difference between Full Benefit Employees and Ancillary Employees, graduate assistantships, and more can be found in the Additional Info &amp; Definitions sheet. 
If you plan to pay a person or business for their services who are NOT a University of Arizona employee, this expense must go on the "Operating Budget" sheet.
Additional compensation for faculty or staff (Supplemental Compensation and Other Professional Services Compentation) is not eligible for funding.</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</si>
  <si>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</si>
  <si>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</si>
  <si>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rPr>
        <sz val="11"/>
        <color rgb="FF000000"/>
        <rFont val="Calibri"/>
        <family val="2"/>
      </rPr>
      <t xml:space="preserve">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</si>
  <si>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</si>
  <si>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</si>
  <si>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</si>
  <si>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</si>
  <si>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</si>
  <si>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</si>
  <si>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</si>
  <si>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</si>
  <si>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</si>
  <si>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</si>
  <si>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</si>
  <si>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Research Technician</t>
  </si>
  <si>
    <t>Employee #2</t>
  </si>
  <si>
    <t>Employee #3</t>
  </si>
  <si>
    <t>Employee #4</t>
  </si>
  <si>
    <t xml:space="preserve">Total Personnel/ERE     </t>
  </si>
  <si>
    <t>Ancillary Employees</t>
  </si>
  <si>
    <t>Student Employees</t>
  </si>
  <si>
    <t>Student Employee #1</t>
  </si>
  <si>
    <t>Student Mycology Manager</t>
  </si>
  <si>
    <t>Student Employee #2</t>
  </si>
  <si>
    <t>Student Mycology Assistant</t>
  </si>
  <si>
    <t>Student Employee #3</t>
  </si>
  <si>
    <t>Student Employee #4</t>
  </si>
  <si>
    <t>Student Greenhouse Manager</t>
  </si>
  <si>
    <t>Student Employee #5</t>
  </si>
  <si>
    <t xml:space="preserve">Student Greenhouse Assistant </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</si>
  <si>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</si>
  <si>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</si>
  <si>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</si>
  <si>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</si>
  <si>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</si>
  <si>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</si>
  <si>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</si>
  <si>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</si>
  <si>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</si>
  <si>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</si>
  <si>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</si>
  <si>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</si>
  <si>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</si>
  <si>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</si>
  <si>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</si>
  <si>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Academic Year</t>
  </si>
  <si>
    <t>Graduate Assistant #2</t>
  </si>
  <si>
    <t>Fall Only Semester</t>
  </si>
  <si>
    <t>Graduate Assistant #3</t>
  </si>
  <si>
    <t>Spring Only Semester</t>
  </si>
  <si>
    <t>Graduate Assistant #4</t>
  </si>
  <si>
    <t xml:space="preserve">Total Personnel/ERE/Tuition Remission     </t>
  </si>
  <si>
    <r>
      <rPr>
        <b/>
        <u/>
        <sz val="11"/>
        <color rgb="FF000000"/>
        <rFont val="Calibri"/>
        <family val="2"/>
      </rPr>
      <t>Instructions</t>
    </r>
    <r>
      <rPr>
        <sz val="11"/>
        <color rgb="FF000000"/>
        <rFont val="Calibri"/>
        <family val="2"/>
      </rPr>
      <t xml:space="preserve">: This sheet serves as a summary of your proposed project's operating budget. Further </t>
    </r>
    <r>
      <rPr>
        <b/>
        <sz val="11"/>
        <color rgb="FF000000"/>
        <rFont val="Calibri"/>
        <family val="2"/>
      </rPr>
      <t>information and definitions, including what fiscal years and capital equipment each are and more can be found in the Additional Info &amp; Definitions sheet.</t>
    </r>
  </si>
  <si>
    <r>
      <rPr>
        <sz val="11"/>
        <color rgb="FF000000"/>
        <rFont val="Calibri"/>
        <family val="2"/>
      </rPr>
      <t xml:space="preserve">Supplies &amp; Related Operations Expenses may include event space rental, office supplies, speaker fees, etc. Please provide more detail than just "supplies" by including more information such as "Approximately X posters for advertising, including design and printing costs, or "room rental, anticipated in the Student Union," etc. </t>
    </r>
    <r>
      <rPr>
        <b/>
        <sz val="11"/>
        <color rgb="FF000000"/>
        <rFont val="Calibri"/>
        <family val="2"/>
      </rPr>
      <t>Please buy local or support small businesses when possible</t>
    </r>
    <r>
      <rPr>
        <sz val="11"/>
        <color rgb="FF000000"/>
        <rFont val="Calibri"/>
        <family val="2"/>
      </rPr>
      <t xml:space="preserve">. Please keep this in mind when constructing your budget. </t>
    </r>
  </si>
  <si>
    <t>Please only fill out FY27 and FY28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</si>
  <si>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 xml:space="preserve">If your project requires an Estimate Request from University Facility Services* please ensure you break out the cost into labor and materials. In another line, add the estimate request fee. More details are on the Additional Info &amp; Definitions sheet. </t>
  </si>
  <si>
    <t>Note that your budget request will be rounded up to the nearest $10 and $100, respectively, to keep numbers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</si>
  <si>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</si>
  <si>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</si>
  <si>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</si>
  <si>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</si>
  <si>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</si>
  <si>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</si>
  <si>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</si>
  <si>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</si>
  <si>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</si>
  <si>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</si>
  <si>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</si>
  <si>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</si>
  <si>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</si>
  <si>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</si>
  <si>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</si>
  <si>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</si>
  <si>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</si>
  <si>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</si>
  <si>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</si>
  <si>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</si>
  <si>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</si>
  <si>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</si>
  <si>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</si>
  <si>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 xml:space="preserve">Autoclave maintenance (general maintenance of autoclaves is needed every few years and this project will require use of the autoclave on a regular basis). Can provide a quote for this. </t>
  </si>
  <si>
    <t>Substrate material for mycellium</t>
  </si>
  <si>
    <t xml:space="preserve">Autoclavable bags for sterilizing substrate and spawn material </t>
  </si>
  <si>
    <t xml:space="preserve">Media for culture maintenance </t>
  </si>
  <si>
    <t>Spawn material (grains) for keeping fungal cultures</t>
  </si>
  <si>
    <t xml:space="preserve">EtOH and gloves for general lab cleanliness and sterility </t>
  </si>
  <si>
    <t>Petri Dishes for culture needs</t>
  </si>
  <si>
    <t>Materials for the molds in which the fungi blocks will grow</t>
  </si>
  <si>
    <t>Crop seed</t>
  </si>
  <si>
    <t>Produce weighing scale</t>
  </si>
  <si>
    <t>Produce harvest containers</t>
  </si>
  <si>
    <t>Hydroponic nutrient fertilizer</t>
  </si>
  <si>
    <t>Integrated pest management supplies (e.g. sticky traps)</t>
  </si>
  <si>
    <t xml:space="preserve">Total Supplies &amp; Related Operations     </t>
  </si>
  <si>
    <t>Capital Equipment</t>
  </si>
  <si>
    <t>Category  (Object Codes 6000-6342)</t>
  </si>
  <si>
    <t>Mill and pelletizer machine combo. These are needed to break down material and pelletize so that it is in a consistant consistency to be used substrate</t>
  </si>
  <si>
    <t xml:space="preserve">Total Capital Equipment     </t>
  </si>
  <si>
    <t>Travel</t>
  </si>
  <si>
    <t>Category (Object Codes 7000-7980)</t>
  </si>
  <si>
    <t>Air Travel</t>
  </si>
  <si>
    <t>Ground Travel</t>
  </si>
  <si>
    <t>Hotels</t>
  </si>
  <si>
    <t>Other Travel</t>
  </si>
  <si>
    <t xml:space="preserve">Total Travel     </t>
  </si>
  <si>
    <t>Total Annual Grant Funding Request</t>
  </si>
  <si>
    <t>Funding Request Amount</t>
  </si>
  <si>
    <t xml:space="preserve">Total Annual Grant Funding Request     </t>
  </si>
  <si>
    <t xml:space="preserve">Rounded Annual Grant Funding Request     </t>
  </si>
  <si>
    <r>
      <rPr>
        <b/>
        <u/>
        <sz val="11"/>
        <color rgb="FF000000"/>
        <rFont val="Calibri"/>
        <family val="2"/>
      </rPr>
      <t>Instructions:</t>
    </r>
    <r>
      <rPr>
        <sz val="11"/>
        <color rgb="FF000000"/>
        <rFont val="Calibri"/>
        <family val="2"/>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rgb="FF000000"/>
        <rFont val="Calibri"/>
        <family val="2"/>
      </rPr>
      <t xml:space="preserve">In-kind support </t>
    </r>
    <r>
      <rPr>
        <b/>
        <u/>
        <sz val="11"/>
        <color rgb="FF000000"/>
        <rFont val="Calibri"/>
        <family val="2"/>
      </rPr>
      <t>should</t>
    </r>
    <r>
      <rPr>
        <b/>
        <sz val="11"/>
        <color rgb="FF000000"/>
        <rFont val="Calibri"/>
        <family val="2"/>
      </rPr>
      <t xml:space="preserve"> be included. Applicants must disclose additional/ supporting funds and their amounts.
</t>
    </r>
    <r>
      <rPr>
        <sz val="11"/>
        <color rgb="FF000000"/>
        <rFont val="Calibri"/>
        <family val="2"/>
      </rPr>
      <t xml:space="preserve">
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 xml:space="preserve">. </t>
    </r>
  </si>
  <si>
    <t>Project Information Summary</t>
  </si>
  <si>
    <t>Project Name</t>
  </si>
  <si>
    <t>Fungi Blocks for Fresh Crops</t>
  </si>
  <si>
    <t>Department Name  (no abbreviations please)</t>
  </si>
  <si>
    <t xml:space="preserve">Biosystems Engineering  </t>
  </si>
  <si>
    <t>KFS Account Number</t>
  </si>
  <si>
    <t>Subaccount Number</t>
  </si>
  <si>
    <t>Project Code</t>
  </si>
  <si>
    <t>AG 26.54</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</si>
  <si>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</si>
  <si>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</si>
  <si>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</si>
  <si>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</si>
  <si>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</si>
  <si>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</si>
  <si>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</si>
  <si>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</si>
  <si>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</si>
  <si>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</si>
  <si>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</si>
  <si>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</si>
  <si>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</si>
  <si>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</si>
  <si>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</si>
  <si>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</si>
  <si>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</si>
  <si>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</si>
  <si>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</si>
  <si>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family val="2"/>
      </rPr>
      <t xml:space="preserve">     * Minimum Wage: </t>
    </r>
    <r>
      <rPr>
        <sz val="11"/>
        <color rgb="FF000000"/>
        <rFont val="Calibri"/>
        <family val="2"/>
      </rPr>
      <t>Please ensure that all Hourly Rates meet the prevailing minimum wage. Minimum wage for staff members is $15.00 per hour starting July 1, 2023.  Minimum wage is expected to rise in following fiscal years (planning rates: $15.45 for FY26 and $15.90 for FY27). Minimum wage for student employees is $14.50 per hour starting July 1, 2023. Minimum wage is expected to rise in following fiscal years. Minimum wage for both employee groups is then expected to rise with the rate of inflation. Please use these current rates for planning purposes.</t>
    </r>
  </si>
  <si>
    <r>
      <rPr>
        <b/>
        <i/>
        <sz val="11"/>
        <color rgb="FF000000"/>
        <rFont val="Calibri"/>
        <family val="2"/>
      </rPr>
      <t xml:space="preserve">     * Student Stipends:</t>
    </r>
    <r>
      <rPr>
        <i/>
        <sz val="11"/>
        <color rgb="FF000000"/>
        <rFont val="Calibri"/>
        <family val="2"/>
      </rPr>
      <t xml:space="preserve"> The CSF does not fund student stipends for unless an explicit exception has been made. The Committee instead strongly supports paying students at least the minimum wage as an hourly employee. Applicants may pay more than the current minimum wage if they feel it is appropriate. </t>
    </r>
  </si>
  <si>
    <r>
      <rPr>
        <sz val="11"/>
        <color rgb="FF000000"/>
        <rFont val="Calibri"/>
        <family val="2"/>
      </rPr>
      <t xml:space="preserve">     </t>
    </r>
    <r>
      <rPr>
        <b/>
        <i/>
        <sz val="11"/>
        <color rgb="FF000000"/>
        <rFont val="Calibri"/>
        <family val="2"/>
      </rPr>
      <t xml:space="preserve">* Employee Related Expenses (ERE): </t>
    </r>
    <r>
      <rPr>
        <sz val="11"/>
        <color rgb="FF000000"/>
        <rFont val="Calibri"/>
        <family val="2"/>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2025-2027, (https://financialservices.arizona.edu/accounting/ere-rates), these rates are as follows and are automatically used in the Annual Grant Personnel Summary Sheet. 
</t>
    </r>
    <r>
      <rPr>
        <b/>
        <sz val="11"/>
        <color rgb="FF000000"/>
        <rFont val="Calibri"/>
        <family val="2"/>
      </rPr>
      <t xml:space="preserve">     NOTE: ERE Rates for Fiscal Years 2026-2028 are not finalized and may be subject to change, particularly those given for Fiscal Year 2026. </t>
    </r>
    <r>
      <rPr>
        <sz val="11"/>
        <color rgb="FF000000"/>
        <rFont val="Calibri"/>
        <family val="2"/>
      </rPr>
      <t xml:space="preserve">These rates should only be used here for planning purposes. </t>
    </r>
  </si>
  <si>
    <t>Fiscal Year 2026</t>
  </si>
  <si>
    <t>Fiscal Year 2027</t>
  </si>
  <si>
    <t>Fiscal Year 2028</t>
  </si>
  <si>
    <r>
      <rPr>
        <sz val="11"/>
        <color rgb="FF000000"/>
        <rFont val="Calibri"/>
        <family val="2"/>
      </rPr>
      <t xml:space="preserve">     </t>
    </r>
    <r>
      <rPr>
        <b/>
        <i/>
        <sz val="11"/>
        <color rgb="FF000000"/>
        <rFont val="Calibri"/>
        <family val="2"/>
      </rPr>
      <t xml:space="preserve">* Graduate Assistants: </t>
    </r>
    <r>
      <rPr>
        <sz val="11"/>
        <color rgb="FF000000"/>
        <rFont val="Calibri"/>
        <family val="2"/>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family val="2"/>
      </rPr>
      <t>https://grad.arizona.edu/funding/ga/graduate-assistant-and-associate-workload-policy</t>
    </r>
    <r>
      <rPr>
        <sz val="11"/>
        <color rgb="FF000000"/>
        <rFont val="Calibri"/>
        <family val="2"/>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family val="2"/>
      </rPr>
      <t>https://grad.arizona.edu/funding/ga/appointment-periods-and-fte-information</t>
    </r>
    <r>
      <rPr>
        <sz val="11"/>
        <color rgb="FF000000"/>
        <rFont val="Calibri"/>
        <family val="2"/>
      </rPr>
      <t>). 
GAs who are appointed during the Fall and/or Spring academic semesters are also eligible for tuition remission, reducing the tuition amount that a GA is charged (</t>
    </r>
    <r>
      <rPr>
        <sz val="11"/>
        <color rgb="FF0070C0"/>
        <rFont val="Calibri"/>
        <family val="2"/>
      </rPr>
      <t>https://grad.arizona.edu/funding/ga/benefits-appointment</t>
    </r>
    <r>
      <rPr>
        <sz val="11"/>
        <color rgb="FF000000"/>
        <rFont val="Calibri"/>
        <family val="2"/>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providing Stipend Rate, Hours Per Week, and Appointment Period. 
</t>
    </r>
    <r>
      <rPr>
        <b/>
        <sz val="11"/>
        <color rgb="FF000000"/>
        <rFont val="Calibri"/>
        <family val="2"/>
      </rPr>
      <t xml:space="preserve">     NOTE: Graduate Base Tuition Rates for Fiscal Years 2026-2028 have not been published or finalized and may be subject to change. These rates are estimates and should only be used here for planning purposes. These estimates are based on a 3% annual increase.</t>
    </r>
  </si>
  <si>
    <t xml:space="preserve">Graduate Base Tuition Rate </t>
  </si>
  <si>
    <t xml:space="preserve">   Operating Budget Information &amp; Definitions:</t>
  </si>
  <si>
    <r>
      <rPr>
        <sz val="11"/>
        <color rgb="FF000000"/>
        <rFont val="Calibri"/>
        <family val="2"/>
      </rPr>
      <t xml:space="preserve">     </t>
    </r>
    <r>
      <rPr>
        <b/>
        <i/>
        <sz val="11"/>
        <color rgb="FF000000"/>
        <rFont val="Calibri"/>
        <family val="2"/>
      </rPr>
      <t>* Fiscal Year</t>
    </r>
    <r>
      <rPr>
        <sz val="11"/>
        <color rgb="FF000000"/>
        <rFont val="Calibri"/>
        <family val="2"/>
      </rPr>
      <t>:</t>
    </r>
    <r>
      <rPr>
        <b/>
        <sz val="11"/>
        <color rgb="FF000000"/>
        <rFont val="Calibri"/>
        <family val="2"/>
      </rPr>
      <t xml:space="preserve"> </t>
    </r>
    <r>
      <rPr>
        <sz val="11"/>
        <color rgb="FF000000"/>
        <rFont val="Calibri"/>
        <family val="2"/>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June of the applicable year and must be spent by June 30 of the next fiscal year. Funding not used within the approved fiscal year must be returned to the Campus Sustainability Fund and spending outside of the approved time period will require repayment to the CSF. Approved multi-year funding will </t>
    </r>
    <r>
      <rPr>
        <b/>
        <u/>
        <sz val="11"/>
        <color rgb="FF000000"/>
        <rFont val="Calibri"/>
        <family val="2"/>
      </rPr>
      <t>not</t>
    </r>
    <r>
      <rPr>
        <sz val="11"/>
        <color rgb="FF000000"/>
        <rFont val="Calibri"/>
        <family val="2"/>
      </rPr>
      <t xml:space="preserve"> roll over from one year to the next without approval from the CSF Committee. </t>
    </r>
  </si>
  <si>
    <r>
      <rPr>
        <sz val="11"/>
        <color rgb="FF000000"/>
        <rFont val="Calibri"/>
        <family val="2"/>
      </rPr>
      <t xml:space="preserve">     </t>
    </r>
    <r>
      <rPr>
        <b/>
        <i/>
        <sz val="11"/>
        <color rgb="FF000000"/>
        <rFont val="Calibri"/>
        <family val="2"/>
      </rPr>
      <t>* Capital Equipment</t>
    </r>
    <r>
      <rPr>
        <sz val="11"/>
        <color rgb="FF000000"/>
        <rFont val="Calibri"/>
        <family val="2"/>
      </rPr>
      <t>: The University defines capital equipment as an item which has a cost or fair market value of $5,000 or more (</t>
    </r>
    <r>
      <rPr>
        <sz val="11"/>
        <color rgb="FF0070C0"/>
        <rFont val="Calibri"/>
        <family val="2"/>
      </rPr>
      <t>https://policy.fso.arizona.edu/pmm/200/210</t>
    </r>
    <r>
      <rPr>
        <sz val="11"/>
        <color rgb="FF000000"/>
        <rFont val="Calibri"/>
        <family val="2"/>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</si>
  <si>
    <r>
      <rPr>
        <sz val="11"/>
        <color rgb="FF000000"/>
        <rFont val="Calibri"/>
        <family val="2"/>
      </rPr>
      <t xml:space="preserve">     </t>
    </r>
    <r>
      <rPr>
        <b/>
        <i/>
        <sz val="11"/>
        <color rgb="FF000000"/>
        <rFont val="Calibri"/>
        <family val="2"/>
      </rPr>
      <t xml:space="preserve">*Estimate Request from University Facility Services: </t>
    </r>
    <r>
      <rPr>
        <sz val="11"/>
        <color rgb="FF000000"/>
        <rFont val="Calibri"/>
        <family val="2"/>
      </rPr>
      <t xml:space="preserve">Generating estimates is not a free service. However, UFS has granted the Campus Sustainability Fund program an exception, and departments will not have to pay for the estimate up front. Applicants must build the fee for the estimate into their budget proposal and CSF will pay for this service only if funded. The estimate fees are a separate expense that does not count towards the total Renovation Cost. Charge for Estimates:
•	$100       Less than $10,000                                              
•	$500       Between $10,000 and $50,000 
•	$750       Between $50,000 and $100,000 
•	$1,000   Greater than $100,000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</si>
</sst>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37">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4"/>
      <color theme="1"/>
      <name val="Calibri"/>
      <family val="2"/>
      <scheme val="major"/>
    </font>
    <font>
      <sz val="11"/>
      <color rgb="FF000000"/>
      <name val="Calibri"/>
      <family val="2"/>
    </font>
    <font>
      <b/>
      <sz val="11"/>
      <color rgb="FF000000"/>
      <name val="Calibri"/>
      <family val="2"/>
    </font>
    <font>
      <b/>
      <i/>
      <sz val="11"/>
      <color rgb="FF000000"/>
      <name val="Calibri"/>
      <family val="2"/>
    </font>
    <font>
      <sz val="11"/>
      <color theme="1"/>
      <name val="Calibri"/>
      <family val="2"/>
    </font>
    <font>
      <b/>
      <u/>
      <sz val="11"/>
      <color rgb="FF000000"/>
      <name val="Calibri"/>
      <family val="2"/>
    </font>
    <font>
      <i/>
      <sz val="11"/>
      <color rgb="FF000000"/>
      <name val="Calibri"/>
      <family val="2"/>
    </font>
    <font>
      <b/>
      <sz val="11"/>
      <color rgb="FF000000"/>
      <name val="Calibri"/>
      <family val="2"/>
      <scheme val="major"/>
    </font>
    <font>
      <b/>
      <sz val="11"/>
      <color rgb="FFFF0000"/>
      <name val="Calibri"/>
      <family val="2"/>
    </font>
    <font>
      <sz val="11"/>
      <color rgb="FF0070C0"/>
      <name val="Calibri"/>
      <family val="2"/>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71">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3" fillId="0" borderId="0" applyFont="0" applyFill="0" applyBorder="0" applyAlignment="0" applyProtection="0"/>
    <xf numFmtId="9" fontId="21" fillId="0" borderId="0" applyFont="0" applyFill="0" applyBorder="0" applyAlignment="0" applyProtection="0"/>
    <xf numFmtId="43" fontId="23" fillId="0" borderId="0" applyFont="0" applyFill="0" applyBorder="0" applyAlignment="0" applyProtection="0"/>
  </cellStyleXfs>
  <cellXfs count="428">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3" fillId="0" borderId="0" xfId="0" applyFont="1" applyAlignment="1">
      <alignment horizontal="center"/>
    </xf>
    <xf numFmtId="0" fontId="11" fillId="0" borderId="0" xfId="0" applyFont="1" applyAlignment="1">
      <alignment horizontal="left"/>
    </xf>
    <xf numFmtId="164" fontId="13" fillId="0" borderId="0" xfId="0" applyNumberFormat="1" applyFont="1" applyAlignment="1">
      <alignment horizontal="center"/>
    </xf>
    <xf numFmtId="0" fontId="13"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4" fillId="7" borderId="16" xfId="0" applyFont="1" applyFill="1" applyBorder="1" applyAlignment="1">
      <alignment horizontal="center" vertical="center"/>
    </xf>
    <xf numFmtId="0" fontId="14" fillId="7" borderId="18" xfId="0" applyFont="1" applyFill="1" applyBorder="1" applyAlignment="1">
      <alignment horizontal="center" vertical="center"/>
    </xf>
    <xf numFmtId="0" fontId="13" fillId="0" borderId="21" xfId="0" applyFont="1" applyBorder="1" applyAlignment="1">
      <alignment horizontal="left" vertical="center"/>
    </xf>
    <xf numFmtId="0" fontId="13"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6"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3" fillId="6" borderId="25" xfId="0" applyFont="1" applyFill="1" applyBorder="1" applyAlignment="1">
      <alignment horizontal="left" vertical="center"/>
    </xf>
    <xf numFmtId="0" fontId="13" fillId="6" borderId="32" xfId="0" applyFont="1" applyFill="1" applyBorder="1" applyAlignment="1">
      <alignment horizontal="left" vertical="center"/>
    </xf>
    <xf numFmtId="0" fontId="13" fillId="7" borderId="1" xfId="0" applyFont="1" applyFill="1" applyBorder="1" applyAlignment="1">
      <alignment horizontal="left" vertical="center"/>
    </xf>
    <xf numFmtId="0" fontId="17" fillId="0" borderId="1" xfId="0" applyFont="1" applyBorder="1"/>
    <xf numFmtId="0" fontId="17"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3" fillId="6" borderId="25" xfId="0" applyFont="1" applyFill="1" applyBorder="1" applyAlignment="1">
      <alignment horizontal="center"/>
    </xf>
    <xf numFmtId="0" fontId="13"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2"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2" fillId="0" borderId="20" xfId="0" applyFont="1" applyBorder="1"/>
    <xf numFmtId="0" fontId="22" fillId="0" borderId="60" xfId="0" applyFont="1" applyBorder="1"/>
    <xf numFmtId="44" fontId="25" fillId="6" borderId="24" xfId="1" applyFont="1" applyFill="1" applyBorder="1" applyAlignment="1">
      <alignment horizontal="center" vertical="center"/>
    </xf>
    <xf numFmtId="0" fontId="26" fillId="0" borderId="17" xfId="0" applyFont="1" applyBorder="1" applyAlignment="1">
      <alignment horizontal="center" vertical="center"/>
    </xf>
    <xf numFmtId="0" fontId="26"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0" borderId="44" xfId="0" applyFont="1" applyBorder="1" applyAlignment="1">
      <alignment horizontal="left" vertical="center"/>
    </xf>
    <xf numFmtId="0" fontId="13"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3"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3" fillId="9" borderId="10" xfId="0" applyFont="1" applyFill="1" applyBorder="1" applyAlignment="1">
      <alignment horizontal="left"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5" fillId="3" borderId="7" xfId="0" applyFont="1" applyFill="1" applyBorder="1" applyAlignment="1">
      <alignment horizontal="right" vertical="center" wrapText="1"/>
    </xf>
    <xf numFmtId="0" fontId="19"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4" fillId="7" borderId="17" xfId="0" applyFont="1" applyFill="1" applyBorder="1" applyAlignment="1">
      <alignment horizontal="center" vertical="center" wrapText="1"/>
    </xf>
    <xf numFmtId="0" fontId="13" fillId="0" borderId="43" xfId="0" applyFont="1" applyBorder="1" applyAlignment="1">
      <alignment horizontal="left" vertical="center" wrapText="1"/>
    </xf>
    <xf numFmtId="0" fontId="13"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3"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3" fillId="7" borderId="6" xfId="0" applyFont="1" applyFill="1" applyBorder="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1" fillId="0" borderId="39" xfId="0" applyNumberFormat="1" applyFont="1" applyBorder="1" applyAlignment="1">
      <alignment horizontal="center" vertical="center"/>
    </xf>
    <xf numFmtId="44" fontId="11" fillId="0" borderId="69" xfId="0" applyNumberFormat="1" applyFont="1" applyBorder="1" applyAlignment="1">
      <alignment horizontal="center" vertical="center"/>
    </xf>
    <xf numFmtId="0" fontId="11" fillId="9" borderId="5" xfId="0" applyFont="1" applyFill="1" applyBorder="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center"/>
    </xf>
    <xf numFmtId="0" fontId="13" fillId="0" borderId="0" xfId="0" applyFont="1" applyAlignment="1">
      <alignment horizontal="left" vertical="center"/>
    </xf>
    <xf numFmtId="0" fontId="4" fillId="3" borderId="13" xfId="0" applyFont="1" applyFill="1" applyBorder="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9" borderId="1" xfId="0" applyFont="1" applyFill="1" applyBorder="1" applyAlignment="1">
      <alignment horizontal="left"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7" borderId="1" xfId="0" applyFont="1" applyFill="1" applyBorder="1" applyAlignment="1">
      <alignment horizontal="center" vertical="center"/>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 fillId="6" borderId="19" xfId="0" applyFont="1" applyFill="1" applyBorder="1" applyAlignment="1">
      <alignment horizontal="left" vertic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0" fontId="1" fillId="6" borderId="22" xfId="0" applyFont="1" applyFill="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44" fontId="1" fillId="6" borderId="47" xfId="1" applyFont="1" applyFill="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0" fontId="1" fillId="6" borderId="33" xfId="0" applyFont="1" applyFill="1" applyBorder="1" applyAlignment="1">
      <alignment horizontal="center" vertical="center"/>
    </xf>
    <xf numFmtId="44" fontId="1" fillId="0" borderId="70" xfId="1" applyFont="1" applyFill="1" applyBorder="1" applyAlignment="1">
      <alignment horizontal="left" vertical="center"/>
    </xf>
    <xf numFmtId="165" fontId="1" fillId="0" borderId="70"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70" xfId="0" applyNumberFormat="1" applyFont="1" applyBorder="1" applyAlignment="1">
      <alignment horizontal="left" vertical="center"/>
    </xf>
    <xf numFmtId="44" fontId="1" fillId="0" borderId="6" xfId="0" applyNumberFormat="1" applyFont="1" applyBorder="1" applyAlignment="1">
      <alignment horizontal="left" vertical="center"/>
    </xf>
    <xf numFmtId="0" fontId="1" fillId="6" borderId="20" xfId="0" applyFont="1" applyFill="1" applyBorder="1" applyAlignment="1">
      <alignment horizontal="center"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0" fontId="1" fillId="6" borderId="31" xfId="0" applyFont="1" applyFill="1" applyBorder="1" applyAlignment="1">
      <alignment horizontal="center"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44" fontId="1" fillId="7" borderId="1" xfId="0" applyNumberFormat="1" applyFont="1" applyFill="1" applyBorder="1"/>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0" fontId="1" fillId="9" borderId="7" xfId="0" applyFont="1" applyFill="1" applyBorder="1" applyAlignment="1">
      <alignment horizontal="left" vertical="center" wrapText="1"/>
    </xf>
    <xf numFmtId="165" fontId="1" fillId="9" borderId="9" xfId="0" applyNumberFormat="1" applyFont="1" applyFill="1" applyBorder="1" applyAlignment="1">
      <alignment horizontal="left" vertical="center" wrapText="1"/>
    </xf>
    <xf numFmtId="0" fontId="11" fillId="6" borderId="25" xfId="0" applyFont="1" applyFill="1" applyBorder="1" applyAlignment="1">
      <alignment horizontal="left" vertical="center" wrapText="1"/>
    </xf>
    <xf numFmtId="17" fontId="11" fillId="0" borderId="30" xfId="0" applyNumberFormat="1" applyFont="1" applyBorder="1" applyAlignment="1">
      <alignment horizontal="center"/>
    </xf>
    <xf numFmtId="15" fontId="11" fillId="0" borderId="32" xfId="0" applyNumberFormat="1" applyFont="1" applyBorder="1" applyAlignment="1">
      <alignment horizontal="center"/>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3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48" xfId="0" applyFont="1" applyFill="1" applyBorder="1" applyAlignment="1">
      <alignment horizontal="center" vertical="center"/>
    </xf>
    <xf numFmtId="0" fontId="5" fillId="7" borderId="38"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28"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28"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45" xfId="0" applyFont="1" applyBorder="1" applyAlignment="1">
      <alignment horizontal="left"/>
    </xf>
    <xf numFmtId="0" fontId="5" fillId="0" borderId="46" xfId="0" applyFont="1" applyBorder="1" applyAlignment="1">
      <alignment horizontal="left"/>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67" xfId="0" applyFont="1" applyBorder="1" applyAlignment="1">
      <alignment horizontal="center" vertical="center"/>
    </xf>
    <xf numFmtId="0" fontId="5" fillId="7" borderId="66"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left"/>
    </xf>
    <xf numFmtId="0" fontId="5" fillId="0" borderId="35" xfId="0" applyFont="1" applyBorder="1" applyAlignment="1">
      <alignment horizontal="left"/>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54" xfId="0" applyFont="1" applyFill="1" applyBorder="1" applyAlignment="1">
      <alignment horizontal="center" vertical="center"/>
    </xf>
    <xf numFmtId="0" fontId="28" fillId="9" borderId="5" xfId="0" applyFont="1" applyFill="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5" fillId="3" borderId="48" xfId="0" applyFont="1" applyFill="1" applyBorder="1" applyAlignment="1">
      <alignment horizontal="right" vertical="center"/>
    </xf>
    <xf numFmtId="0" fontId="15" fillId="3" borderId="38" xfId="0" applyFont="1" applyFill="1" applyBorder="1" applyAlignment="1">
      <alignment horizontal="right" vertical="center"/>
    </xf>
    <xf numFmtId="0" fontId="15" fillId="3" borderId="47" xfId="0" applyFont="1" applyFill="1" applyBorder="1" applyAlignment="1">
      <alignment horizontal="right" vertical="center"/>
    </xf>
    <xf numFmtId="0" fontId="15" fillId="3" borderId="39" xfId="0" applyFont="1" applyFill="1" applyBorder="1" applyAlignment="1">
      <alignment horizontal="right" vertical="center"/>
    </xf>
    <xf numFmtId="0" fontId="13" fillId="7" borderId="5"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55" xfId="0" applyFont="1" applyFill="1" applyBorder="1" applyAlignment="1">
      <alignment horizontal="center" vertical="center"/>
    </xf>
    <xf numFmtId="0" fontId="13" fillId="7" borderId="53" xfId="0" applyFont="1" applyFill="1" applyBorder="1" applyAlignment="1">
      <alignment horizontal="center" vertical="center"/>
    </xf>
    <xf numFmtId="0" fontId="18" fillId="3" borderId="7" xfId="0" applyFont="1" applyFill="1" applyBorder="1" applyAlignment="1">
      <alignment horizontal="right" vertical="center"/>
    </xf>
    <xf numFmtId="0" fontId="18" fillId="3" borderId="9"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18" fillId="3" borderId="48"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50"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5" fillId="4" borderId="21" xfId="0" applyFont="1" applyFill="1" applyBorder="1" applyAlignment="1">
      <alignment horizontal="center"/>
    </xf>
    <xf numFmtId="0" fontId="15" fillId="4" borderId="23" xfId="0" applyFont="1" applyFill="1" applyBorder="1" applyAlignment="1">
      <alignment horizontal="center"/>
    </xf>
    <xf numFmtId="0" fontId="15" fillId="4" borderId="52" xfId="0" applyFont="1" applyFill="1" applyBorder="1" applyAlignment="1">
      <alignment horizontal="center"/>
    </xf>
    <xf numFmtId="0" fontId="15" fillId="4" borderId="54" xfId="0" applyFont="1" applyFill="1" applyBorder="1" applyAlignment="1">
      <alignment horizontal="center"/>
    </xf>
    <xf numFmtId="0" fontId="28" fillId="0" borderId="2" xfId="0" applyFont="1" applyBorder="1" applyAlignment="1">
      <alignment horizontal="left" vertical="center" wrapText="1"/>
    </xf>
    <xf numFmtId="0" fontId="15" fillId="4" borderId="22" xfId="0" applyFont="1" applyFill="1" applyBorder="1" applyAlignment="1">
      <alignment horizontal="center"/>
    </xf>
    <xf numFmtId="0" fontId="27" fillId="9" borderId="2"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7" fillId="9" borderId="4" xfId="0" applyFont="1" applyFill="1" applyBorder="1" applyAlignment="1">
      <alignment horizontal="left" vertical="center" wrapText="1"/>
    </xf>
    <xf numFmtId="0" fontId="20" fillId="9" borderId="5"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6"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33" fillId="9" borderId="5"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31" fillId="9" borderId="5" xfId="0" applyFont="1" applyFill="1" applyBorder="1" applyAlignment="1">
      <alignment horizontal="left" vertical="center" wrapText="1"/>
    </xf>
    <xf numFmtId="0" fontId="29" fillId="9" borderId="5"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31" fillId="9" borderId="7"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sheetPr codeName="Sheet1"/>
  <dimension ref="B2:H19"/>
  <sheetViews>
    <sheetView topLeftCell="A8" zoomScale="120" zoomScaleNormal="120" workbookViewId="0">
      <selection activeCell="F3" sqref="F3"/>
    </sheetView>
  </sheetViews>
  <sheetFormatPr defaultColWidth="9" defaultRowHeight="15"/>
  <cols>
    <col min="1" max="1" width="2.875" style="8" customWidth="1"/>
    <col min="2" max="2" width="3.125" style="8" customWidth="1"/>
    <col min="3" max="3" width="30.625" style="8" customWidth="1"/>
    <col min="4" max="4" width="10.125" style="8" customWidth="1"/>
    <col min="5" max="8" width="30.625" style="8" customWidth="1"/>
    <col min="9" max="16384" width="9" style="8"/>
  </cols>
  <sheetData>
    <row r="2" spans="2:8">
      <c r="B2" s="314"/>
      <c r="C2" s="314"/>
      <c r="D2" s="314"/>
      <c r="E2" s="314"/>
    </row>
    <row r="3" spans="2:8">
      <c r="B3" s="314"/>
      <c r="C3" s="314"/>
      <c r="D3" s="314"/>
      <c r="E3" s="314"/>
    </row>
    <row r="4" spans="2:8">
      <c r="B4" s="314"/>
      <c r="C4" s="314"/>
      <c r="D4" s="314"/>
      <c r="E4" s="314"/>
    </row>
    <row r="5" spans="2:8">
      <c r="B5" s="314"/>
      <c r="C5" s="314"/>
      <c r="D5" s="314"/>
      <c r="E5" s="314"/>
    </row>
    <row r="6" spans="2:8">
      <c r="B6" s="314"/>
      <c r="C6" s="314"/>
      <c r="D6" s="314"/>
      <c r="E6" s="314"/>
    </row>
    <row r="7" spans="2:8">
      <c r="B7" s="172"/>
      <c r="C7" s="172"/>
      <c r="D7" s="172"/>
      <c r="E7" s="172"/>
    </row>
    <row r="8" spans="2:8" ht="69.95" customHeight="1">
      <c r="B8" s="327" t="s">
        <v>0</v>
      </c>
      <c r="C8" s="328"/>
      <c r="D8" s="328"/>
      <c r="E8" s="328"/>
      <c r="F8" s="328"/>
      <c r="G8" s="328"/>
      <c r="H8" s="328"/>
    </row>
    <row r="9" spans="2:8" ht="15.75" thickBot="1"/>
    <row r="10" spans="2:8" ht="27" thickBot="1">
      <c r="B10" s="315" t="s">
        <v>1</v>
      </c>
      <c r="C10" s="316"/>
      <c r="D10" s="316"/>
      <c r="E10" s="316"/>
      <c r="F10" s="316"/>
      <c r="G10" s="316"/>
      <c r="H10" s="317"/>
    </row>
    <row r="11" spans="2:8" ht="15.75" thickBot="1">
      <c r="B11" s="72"/>
      <c r="C11" s="73"/>
      <c r="D11" s="73"/>
      <c r="E11" s="73"/>
      <c r="F11" s="73"/>
      <c r="G11" s="73"/>
      <c r="H11" s="74"/>
    </row>
    <row r="12" spans="2:8">
      <c r="B12" s="318" t="s">
        <v>2</v>
      </c>
      <c r="C12" s="319"/>
      <c r="D12" s="319"/>
      <c r="E12" s="319"/>
      <c r="F12" s="319"/>
      <c r="G12" s="319"/>
      <c r="H12" s="320"/>
    </row>
    <row r="13" spans="2:8">
      <c r="B13" s="321"/>
      <c r="C13" s="322"/>
      <c r="D13" s="322"/>
      <c r="E13" s="322"/>
      <c r="F13" s="322"/>
      <c r="G13" s="322"/>
      <c r="H13" s="323"/>
    </row>
    <row r="14" spans="2:8">
      <c r="B14" s="321"/>
      <c r="C14" s="322"/>
      <c r="D14" s="322"/>
      <c r="E14" s="322"/>
      <c r="F14" s="322"/>
      <c r="G14" s="322"/>
      <c r="H14" s="323"/>
    </row>
    <row r="15" spans="2:8">
      <c r="B15" s="321"/>
      <c r="C15" s="322"/>
      <c r="D15" s="322"/>
      <c r="E15" s="322"/>
      <c r="F15" s="322"/>
      <c r="G15" s="322"/>
      <c r="H15" s="323"/>
    </row>
    <row r="16" spans="2:8">
      <c r="B16" s="321"/>
      <c r="C16" s="322"/>
      <c r="D16" s="322"/>
      <c r="E16" s="322"/>
      <c r="F16" s="322"/>
      <c r="G16" s="322"/>
      <c r="H16" s="323"/>
    </row>
    <row r="17" spans="2:8">
      <c r="B17" s="321"/>
      <c r="C17" s="322"/>
      <c r="D17" s="322"/>
      <c r="E17" s="322"/>
      <c r="F17" s="322"/>
      <c r="G17" s="322"/>
      <c r="H17" s="323"/>
    </row>
    <row r="18" spans="2:8">
      <c r="B18" s="321"/>
      <c r="C18" s="322"/>
      <c r="D18" s="322"/>
      <c r="E18" s="322"/>
      <c r="F18" s="322"/>
      <c r="G18" s="322"/>
      <c r="H18" s="323"/>
    </row>
    <row r="19" spans="2:8" ht="150" customHeight="1" thickBot="1">
      <c r="B19" s="324"/>
      <c r="C19" s="325"/>
      <c r="D19" s="325"/>
      <c r="E19" s="325"/>
      <c r="F19" s="325"/>
      <c r="G19" s="325"/>
      <c r="H19" s="326"/>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sheetPr codeName="Sheet2"/>
  <dimension ref="A1:AG72"/>
  <sheetViews>
    <sheetView topLeftCell="A20" zoomScale="120" zoomScaleNormal="120" workbookViewId="0">
      <selection activeCell="F41" sqref="F41"/>
    </sheetView>
  </sheetViews>
  <sheetFormatPr defaultColWidth="9" defaultRowHeight="15"/>
  <cols>
    <col min="1" max="1" width="3.125" style="1" customWidth="1"/>
    <col min="2" max="2" width="22.875" style="1" bestFit="1" customWidth="1"/>
    <col min="3" max="3" width="26.875" style="1" bestFit="1" customWidth="1"/>
    <col min="4" max="4" width="11.625" style="1" customWidth="1"/>
    <col min="5" max="5" width="19.625" style="1" hidden="1" customWidth="1"/>
    <col min="6" max="6" width="13" style="1" customWidth="1"/>
    <col min="7" max="7" width="18.625" style="1" customWidth="1"/>
    <col min="8" max="8" width="17.625" style="1" bestFit="1" customWidth="1"/>
    <col min="9" max="9" width="14.875" style="90" bestFit="1" customWidth="1"/>
    <col min="10" max="10" width="11.125" style="1" bestFit="1" customWidth="1"/>
    <col min="11" max="11" width="13.625" style="97" bestFit="1" customWidth="1"/>
    <col min="12" max="12" width="18.125" style="1" bestFit="1" customWidth="1"/>
    <col min="13" max="13" width="17.375" style="1" hidden="1" customWidth="1"/>
    <col min="14" max="14" width="13.625" style="1" bestFit="1" customWidth="1"/>
    <col min="15" max="15" width="16.875" style="90" bestFit="1" customWidth="1"/>
    <col min="16" max="16" width="18.125" style="1" bestFit="1" customWidth="1"/>
    <col min="17" max="17" width="16.125" style="1" bestFit="1" customWidth="1"/>
    <col min="18" max="18" width="18.125" style="1" bestFit="1" customWidth="1"/>
    <col min="19" max="19" width="12" style="95" bestFit="1" customWidth="1"/>
    <col min="20" max="20" width="10.875" style="95" customWidth="1"/>
    <col min="21" max="21" width="16.625" style="95" hidden="1" customWidth="1"/>
    <col min="22" max="22" width="30.625" style="50" customWidth="1"/>
    <col min="23" max="23" width="16.875" style="1" bestFit="1" customWidth="1"/>
    <col min="24" max="24" width="18.125" style="1" bestFit="1" customWidth="1"/>
    <col min="25" max="25" width="16.125" style="1" bestFit="1" customWidth="1"/>
    <col min="26" max="26" width="11.125" style="1" bestFit="1" customWidth="1"/>
    <col min="27" max="27" width="9.875" style="1" bestFit="1" customWidth="1"/>
    <col min="28" max="28" width="30.625" style="50" customWidth="1"/>
    <col min="29" max="29" width="9" style="1"/>
    <col min="30" max="30" width="13.375" style="1" bestFit="1" customWidth="1"/>
    <col min="31" max="31" width="17.625" style="1" bestFit="1" customWidth="1"/>
    <col min="32" max="16384" width="9" style="1"/>
  </cols>
  <sheetData>
    <row r="1" spans="1:23" ht="15.75" thickBot="1">
      <c r="A1" s="185"/>
      <c r="B1" s="185"/>
      <c r="C1" s="185"/>
      <c r="D1" s="185"/>
      <c r="E1" s="185"/>
      <c r="F1" s="185"/>
      <c r="G1" s="185"/>
      <c r="H1" s="185"/>
      <c r="I1" s="186"/>
      <c r="J1" s="185"/>
      <c r="K1" s="187"/>
      <c r="L1" s="185"/>
      <c r="M1" s="185"/>
      <c r="N1" s="185"/>
      <c r="O1" s="186"/>
      <c r="P1" s="185"/>
      <c r="Q1" s="185"/>
      <c r="R1" s="185"/>
      <c r="S1" s="188"/>
      <c r="T1" s="188"/>
      <c r="U1" s="188"/>
      <c r="V1" s="189"/>
      <c r="W1" s="185"/>
    </row>
    <row r="2" spans="1:23" ht="27" thickBot="1">
      <c r="A2" s="185"/>
      <c r="B2" s="329" t="str">
        <f>_xlfn.CONCAT("Campus Sustainability Fund - Annual Grant Funding Request - Personnel Summary for", " ",'Project Information Summary'!C12)</f>
        <v>Campus Sustainability Fund - Annual Grant Funding Request - Personnel Summary for Fungi Blocks for Fresh Crops</v>
      </c>
      <c r="C2" s="330"/>
      <c r="D2" s="330"/>
      <c r="E2" s="330"/>
      <c r="F2" s="330"/>
      <c r="G2" s="330"/>
      <c r="H2" s="330"/>
      <c r="I2" s="330"/>
      <c r="J2" s="330"/>
      <c r="K2" s="330"/>
      <c r="L2" s="330"/>
      <c r="M2" s="330"/>
      <c r="N2" s="330"/>
      <c r="O2" s="331"/>
      <c r="P2" s="185"/>
      <c r="Q2" s="185"/>
      <c r="R2" s="185"/>
      <c r="S2" s="188"/>
      <c r="T2" s="188"/>
      <c r="U2" s="188"/>
      <c r="V2" s="189"/>
      <c r="W2" s="185"/>
    </row>
    <row r="3" spans="1:23" ht="15.75" thickBot="1">
      <c r="A3" s="185"/>
      <c r="B3" s="190"/>
      <c r="C3" s="191"/>
      <c r="D3" s="191"/>
      <c r="E3" s="191"/>
      <c r="F3" s="191"/>
      <c r="G3" s="191"/>
      <c r="H3" s="191"/>
      <c r="I3" s="192"/>
      <c r="J3" s="191"/>
      <c r="K3" s="193"/>
      <c r="L3" s="191"/>
      <c r="M3" s="191"/>
      <c r="N3" s="191"/>
      <c r="O3" s="194"/>
      <c r="P3" s="185"/>
      <c r="Q3" s="185"/>
      <c r="R3" s="185"/>
      <c r="S3" s="188"/>
      <c r="T3" s="188"/>
      <c r="U3" s="188"/>
      <c r="V3" s="189"/>
      <c r="W3" s="185"/>
    </row>
    <row r="4" spans="1:23" ht="104.25" customHeight="1">
      <c r="A4" s="185"/>
      <c r="B4" s="342" t="s">
        <v>3</v>
      </c>
      <c r="C4" s="343"/>
      <c r="D4" s="343"/>
      <c r="E4" s="343"/>
      <c r="F4" s="343"/>
      <c r="G4" s="343"/>
      <c r="H4" s="343"/>
      <c r="I4" s="343"/>
      <c r="J4" s="343"/>
      <c r="K4" s="343"/>
      <c r="L4" s="343"/>
      <c r="M4" s="343"/>
      <c r="N4" s="343"/>
      <c r="O4" s="344"/>
      <c r="P4" s="195"/>
      <c r="Q4" s="195"/>
      <c r="R4" s="195"/>
      <c r="S4" s="196"/>
      <c r="T4" s="196"/>
      <c r="U4" s="196"/>
      <c r="V4" s="195"/>
      <c r="W4" s="185"/>
    </row>
    <row r="5" spans="1:23" ht="30" customHeight="1">
      <c r="A5" s="185"/>
      <c r="B5" s="345" t="s">
        <v>4</v>
      </c>
      <c r="C5" s="346"/>
      <c r="D5" s="346"/>
      <c r="E5" s="346"/>
      <c r="F5" s="346"/>
      <c r="G5" s="346"/>
      <c r="H5" s="346"/>
      <c r="I5" s="346"/>
      <c r="J5" s="346"/>
      <c r="K5" s="346"/>
      <c r="L5" s="346"/>
      <c r="M5" s="346"/>
      <c r="N5" s="346"/>
      <c r="O5" s="347"/>
      <c r="P5" s="195"/>
      <c r="Q5" s="195"/>
      <c r="R5" s="195"/>
      <c r="S5" s="196"/>
      <c r="T5" s="196"/>
      <c r="U5" s="196"/>
      <c r="V5" s="195"/>
      <c r="W5" s="185"/>
    </row>
    <row r="6" spans="1:23" ht="43.5" customHeight="1">
      <c r="A6" s="185"/>
      <c r="B6" s="345" t="s">
        <v>5</v>
      </c>
      <c r="C6" s="346"/>
      <c r="D6" s="346"/>
      <c r="E6" s="346"/>
      <c r="F6" s="346"/>
      <c r="G6" s="346"/>
      <c r="H6" s="346"/>
      <c r="I6" s="346"/>
      <c r="J6" s="346"/>
      <c r="K6" s="346"/>
      <c r="L6" s="346"/>
      <c r="M6" s="346"/>
      <c r="N6" s="346"/>
      <c r="O6" s="347"/>
      <c r="P6" s="195"/>
      <c r="Q6" s="195"/>
      <c r="R6" s="195"/>
      <c r="S6" s="196"/>
      <c r="T6" s="196"/>
      <c r="U6" s="196"/>
      <c r="V6" s="195"/>
      <c r="W6" s="185"/>
    </row>
    <row r="7" spans="1:23" ht="34.5" customHeight="1" thickBot="1">
      <c r="A7" s="185"/>
      <c r="B7" s="348" t="s">
        <v>6</v>
      </c>
      <c r="C7" s="349"/>
      <c r="D7" s="349"/>
      <c r="E7" s="349"/>
      <c r="F7" s="349"/>
      <c r="G7" s="349"/>
      <c r="H7" s="349"/>
      <c r="I7" s="349"/>
      <c r="J7" s="349"/>
      <c r="K7" s="349"/>
      <c r="L7" s="349"/>
      <c r="M7" s="349"/>
      <c r="N7" s="349"/>
      <c r="O7" s="350"/>
      <c r="P7" s="195"/>
      <c r="Q7"/>
      <c r="R7"/>
      <c r="S7"/>
      <c r="T7"/>
      <c r="U7"/>
      <c r="V7" s="157"/>
      <c r="W7"/>
    </row>
    <row r="8" spans="1:23" ht="15.75" thickBot="1">
      <c r="A8" s="200"/>
      <c r="B8" s="201"/>
      <c r="C8" s="202"/>
      <c r="D8" s="202"/>
      <c r="E8" s="202"/>
      <c r="F8" s="202"/>
      <c r="G8" s="202"/>
      <c r="H8" s="202"/>
      <c r="I8" s="203"/>
      <c r="J8" s="202"/>
      <c r="K8" s="204"/>
      <c r="L8" s="202"/>
      <c r="M8" s="202"/>
      <c r="N8" s="202"/>
      <c r="O8" s="203"/>
      <c r="P8" s="202"/>
      <c r="Q8" s="205"/>
      <c r="R8" s="206"/>
      <c r="S8" s="207"/>
      <c r="T8" s="207"/>
      <c r="U8" s="207"/>
      <c r="V8" s="208"/>
      <c r="W8" s="200"/>
    </row>
    <row r="9" spans="1:23" ht="19.5" thickBot="1">
      <c r="A9" s="200"/>
      <c r="B9" s="339" t="s">
        <v>7</v>
      </c>
      <c r="C9" s="340"/>
      <c r="D9" s="340"/>
      <c r="E9" s="340"/>
      <c r="F9" s="340"/>
      <c r="G9" s="340"/>
      <c r="H9" s="340"/>
      <c r="I9" s="340"/>
      <c r="J9" s="340"/>
      <c r="K9" s="340"/>
      <c r="L9" s="340"/>
      <c r="M9" s="340"/>
      <c r="N9" s="340"/>
      <c r="O9" s="340"/>
      <c r="P9" s="340"/>
      <c r="Q9" s="340"/>
      <c r="R9" s="340"/>
      <c r="S9" s="340"/>
      <c r="T9" s="340"/>
      <c r="U9" s="340"/>
      <c r="V9" s="341"/>
      <c r="W9" s="200"/>
    </row>
    <row r="10" spans="1:23" ht="15.75" thickBot="1">
      <c r="A10" s="200"/>
      <c r="B10" s="351" t="s">
        <v>8</v>
      </c>
      <c r="C10" s="351" t="s">
        <v>9</v>
      </c>
      <c r="D10" s="353" t="s">
        <v>10</v>
      </c>
      <c r="E10" s="354"/>
      <c r="F10" s="354"/>
      <c r="G10" s="354"/>
      <c r="H10" s="354"/>
      <c r="I10" s="354"/>
      <c r="J10" s="354"/>
      <c r="K10" s="354"/>
      <c r="L10" s="354"/>
      <c r="M10" s="354"/>
      <c r="N10" s="354"/>
      <c r="O10" s="354"/>
      <c r="P10" s="354"/>
      <c r="Q10" s="354"/>
      <c r="R10" s="354"/>
      <c r="S10" s="354"/>
      <c r="T10" s="355"/>
      <c r="U10" s="175"/>
      <c r="V10" s="356" t="s">
        <v>11</v>
      </c>
      <c r="W10" s="200"/>
    </row>
    <row r="11" spans="1:23" ht="15.75" thickBot="1">
      <c r="A11" s="200"/>
      <c r="B11" s="352"/>
      <c r="C11" s="352"/>
      <c r="D11" s="332" t="str">
        <f>'Additional Info &amp; Definitions'!$D$16</f>
        <v>Fiscal Year 2026</v>
      </c>
      <c r="E11" s="358"/>
      <c r="F11" s="333"/>
      <c r="G11" s="333"/>
      <c r="H11" s="333"/>
      <c r="I11" s="334"/>
      <c r="J11" s="332" t="str">
        <f>'Additional Info &amp; Definitions'!$E$16</f>
        <v>Fiscal Year 2027</v>
      </c>
      <c r="K11" s="333"/>
      <c r="L11" s="333"/>
      <c r="M11" s="333"/>
      <c r="N11" s="333"/>
      <c r="O11" s="334"/>
      <c r="P11" s="332" t="str">
        <f>'Additional Info &amp; Definitions'!$F$16</f>
        <v>Fiscal Year 2028</v>
      </c>
      <c r="Q11" s="333"/>
      <c r="R11" s="333"/>
      <c r="S11" s="333"/>
      <c r="T11" s="334"/>
      <c r="U11" s="117"/>
      <c r="V11" s="357"/>
      <c r="W11" s="200"/>
    </row>
    <row r="12" spans="1:23" ht="15.75" thickBot="1">
      <c r="A12" s="200"/>
      <c r="B12" s="335"/>
      <c r="C12" s="336"/>
      <c r="D12" s="122" t="s">
        <v>12</v>
      </c>
      <c r="E12" s="123"/>
      <c r="F12" s="111" t="s">
        <v>13</v>
      </c>
      <c r="G12" s="111" t="s">
        <v>14</v>
      </c>
      <c r="H12" s="111" t="s">
        <v>15</v>
      </c>
      <c r="I12" s="124" t="s">
        <v>16</v>
      </c>
      <c r="J12" s="122" t="s">
        <v>12</v>
      </c>
      <c r="K12" s="125" t="s">
        <v>13</v>
      </c>
      <c r="L12" s="111" t="s">
        <v>14</v>
      </c>
      <c r="M12" s="111"/>
      <c r="N12" s="111" t="s">
        <v>15</v>
      </c>
      <c r="O12" s="124" t="s">
        <v>16</v>
      </c>
      <c r="P12" s="122" t="s">
        <v>12</v>
      </c>
      <c r="Q12" s="111" t="s">
        <v>13</v>
      </c>
      <c r="R12" s="111" t="s">
        <v>14</v>
      </c>
      <c r="S12" s="126" t="s">
        <v>15</v>
      </c>
      <c r="T12" s="127" t="s">
        <v>16</v>
      </c>
      <c r="U12" s="118"/>
      <c r="V12" s="209"/>
      <c r="W12" s="200"/>
    </row>
    <row r="13" spans="1:23">
      <c r="A13" s="200"/>
      <c r="B13" s="210" t="s">
        <v>17</v>
      </c>
      <c r="C13" s="211" t="s">
        <v>18</v>
      </c>
      <c r="D13" s="212">
        <v>21.148</v>
      </c>
      <c r="E13" s="213"/>
      <c r="F13" s="214">
        <v>10</v>
      </c>
      <c r="G13" s="214">
        <v>52</v>
      </c>
      <c r="H13" s="215">
        <f>D13*F13*G13</f>
        <v>10996.96</v>
      </c>
      <c r="I13" s="216">
        <f>H13*'Additional Info &amp; Definitions'!$D$17</f>
        <v>3519.0272</v>
      </c>
      <c r="J13" s="212"/>
      <c r="K13" s="217"/>
      <c r="L13" s="214"/>
      <c r="M13" s="214"/>
      <c r="N13" s="215">
        <f>J13*K13*L13</f>
        <v>0</v>
      </c>
      <c r="O13" s="216">
        <f>N13*'Additional Info &amp; Definitions'!$E$17</f>
        <v>0</v>
      </c>
      <c r="P13" s="212"/>
      <c r="Q13" s="214"/>
      <c r="R13" s="214"/>
      <c r="S13" s="215">
        <f>P13*Q13*R13</f>
        <v>0</v>
      </c>
      <c r="T13" s="218">
        <f>S13*'Additional Info &amp; Definitions'!$F$17</f>
        <v>0</v>
      </c>
      <c r="U13" s="219"/>
      <c r="V13" s="220"/>
      <c r="W13" s="200"/>
    </row>
    <row r="14" spans="1:23">
      <c r="A14" s="200"/>
      <c r="B14" s="221" t="s">
        <v>19</v>
      </c>
      <c r="C14" s="222"/>
      <c r="D14" s="212"/>
      <c r="E14" s="213"/>
      <c r="F14" s="223"/>
      <c r="G14" s="223"/>
      <c r="H14" s="215">
        <f>D14*F14*G14</f>
        <v>0</v>
      </c>
      <c r="I14" s="216">
        <f>H14*'Additional Info &amp; Definitions'!$D$17</f>
        <v>0</v>
      </c>
      <c r="J14" s="212"/>
      <c r="K14" s="224"/>
      <c r="L14" s="223"/>
      <c r="M14" s="223"/>
      <c r="N14" s="215">
        <f>J14*K14*L14</f>
        <v>0</v>
      </c>
      <c r="O14" s="216">
        <f>N14*'Additional Info &amp; Definitions'!$E$17</f>
        <v>0</v>
      </c>
      <c r="P14" s="212"/>
      <c r="Q14" s="223"/>
      <c r="R14" s="223"/>
      <c r="S14" s="215">
        <f>P14*Q14*R14</f>
        <v>0</v>
      </c>
      <c r="T14" s="218">
        <f>S14*'Additional Info &amp; Definitions'!$F$17</f>
        <v>0</v>
      </c>
      <c r="U14" s="219"/>
      <c r="V14" s="220"/>
      <c r="W14" s="200"/>
    </row>
    <row r="15" spans="1:23">
      <c r="A15" s="200"/>
      <c r="B15" s="221" t="s">
        <v>20</v>
      </c>
      <c r="C15" s="222"/>
      <c r="D15" s="212"/>
      <c r="E15" s="213"/>
      <c r="F15" s="223"/>
      <c r="G15" s="223"/>
      <c r="H15" s="215">
        <f>D15*F15*G15</f>
        <v>0</v>
      </c>
      <c r="I15" s="216">
        <f>H15*'Additional Info &amp; Definitions'!$D$17</f>
        <v>0</v>
      </c>
      <c r="J15" s="212"/>
      <c r="K15" s="224"/>
      <c r="L15" s="223"/>
      <c r="M15" s="223"/>
      <c r="N15" s="215">
        <f>J15*K15*L15</f>
        <v>0</v>
      </c>
      <c r="O15" s="216">
        <f>N15*'Additional Info &amp; Definitions'!$E$17</f>
        <v>0</v>
      </c>
      <c r="P15" s="212"/>
      <c r="Q15" s="223"/>
      <c r="R15" s="223"/>
      <c r="S15" s="215">
        <f>P15*Q15*R15</f>
        <v>0</v>
      </c>
      <c r="T15" s="218">
        <f>S15*'Additional Info &amp; Definitions'!$F$17</f>
        <v>0</v>
      </c>
      <c r="U15" s="219"/>
      <c r="V15" s="220"/>
      <c r="W15" s="200"/>
    </row>
    <row r="16" spans="1:23">
      <c r="A16" s="200"/>
      <c r="B16" s="225" t="s">
        <v>21</v>
      </c>
      <c r="C16" s="226"/>
      <c r="D16" s="212"/>
      <c r="E16" s="227"/>
      <c r="F16" s="228"/>
      <c r="G16" s="228"/>
      <c r="H16" s="229">
        <f>D16*F16*G16</f>
        <v>0</v>
      </c>
      <c r="I16" s="230">
        <f>H16*'Additional Info &amp; Definitions'!$D$17</f>
        <v>0</v>
      </c>
      <c r="J16" s="231"/>
      <c r="K16" s="232"/>
      <c r="L16" s="228"/>
      <c r="M16" s="228"/>
      <c r="N16" s="229">
        <f>J16*K16*L16</f>
        <v>0</v>
      </c>
      <c r="O16" s="216">
        <f>N16*'Additional Info &amp; Definitions'!$E$17</f>
        <v>0</v>
      </c>
      <c r="P16" s="231"/>
      <c r="Q16" s="228"/>
      <c r="R16" s="228"/>
      <c r="S16" s="229">
        <f>P16*Q16*R16</f>
        <v>0</v>
      </c>
      <c r="T16" s="218">
        <f>S16*'Additional Info &amp; Definitions'!$F$17</f>
        <v>0</v>
      </c>
      <c r="U16" s="233"/>
      <c r="V16" s="234"/>
      <c r="W16" s="200"/>
    </row>
    <row r="17" spans="1:28">
      <c r="A17" s="200"/>
      <c r="B17" s="201"/>
      <c r="C17" s="202"/>
      <c r="D17" s="235"/>
      <c r="E17" s="235"/>
      <c r="F17" s="235"/>
      <c r="G17" s="235"/>
      <c r="H17" s="235"/>
      <c r="I17" s="236"/>
      <c r="J17" s="202"/>
      <c r="K17" s="204"/>
      <c r="L17" s="202"/>
      <c r="M17" s="202"/>
      <c r="N17" s="202"/>
      <c r="O17" s="203"/>
      <c r="P17" s="202"/>
      <c r="Q17" s="205"/>
      <c r="R17" s="206"/>
      <c r="S17" s="207"/>
      <c r="T17" s="207"/>
      <c r="U17" s="207"/>
      <c r="V17" s="208"/>
      <c r="W17" s="200"/>
      <c r="X17" s="185"/>
      <c r="Y17" s="185"/>
      <c r="Z17" s="185"/>
      <c r="AA17" s="185"/>
      <c r="AB17" s="189"/>
    </row>
    <row r="18" spans="1:28" s="7" customFormat="1" ht="15.75" thickBot="1">
      <c r="A18" s="200"/>
      <c r="B18" s="337" t="s">
        <v>22</v>
      </c>
      <c r="C18" s="338"/>
      <c r="D18" s="2"/>
      <c r="E18" s="2"/>
      <c r="F18" s="2"/>
      <c r="G18" s="174" t="str">
        <f>_xlfn.CONCAT('Additional Info &amp; Definitions'!D16," ","Total")</f>
        <v>Fiscal Year 2026 Total</v>
      </c>
      <c r="H18" s="4">
        <f>SUM(H13:H16)</f>
        <v>10996.96</v>
      </c>
      <c r="I18" s="91">
        <f>SUM(I13:I16)</f>
        <v>3519.0272</v>
      </c>
      <c r="J18" s="3"/>
      <c r="K18" s="98"/>
      <c r="L18" s="174" t="str">
        <f>_xlfn.CONCAT('Additional Info &amp; Definitions'!E16," ","Total")</f>
        <v>Fiscal Year 2027 Total</v>
      </c>
      <c r="M18" s="116"/>
      <c r="N18" s="6">
        <f>SUM(N13:N16)</f>
        <v>0</v>
      </c>
      <c r="O18" s="237">
        <f>SUM(O13:O16)</f>
        <v>0</v>
      </c>
      <c r="P18" s="238"/>
      <c r="Q18" s="239"/>
      <c r="R18" s="174" t="str">
        <f>_xlfn.CONCAT('Additional Info &amp; Definitions'!F16," ","Total")</f>
        <v>Fiscal Year 2028 Total</v>
      </c>
      <c r="S18" s="4">
        <f>SUM(S13:S16)</f>
        <v>0</v>
      </c>
      <c r="T18" s="5">
        <f>SUM(T13:T16)</f>
        <v>0</v>
      </c>
      <c r="U18" s="119"/>
      <c r="V18" s="240"/>
      <c r="W18" s="200"/>
      <c r="X18" s="200"/>
      <c r="Y18" s="200"/>
      <c r="Z18" s="200"/>
      <c r="AA18" s="200"/>
      <c r="AB18" s="241"/>
    </row>
    <row r="19" spans="1:28" s="7" customFormat="1" ht="15.75" thickBot="1">
      <c r="A19" s="200"/>
      <c r="B19" s="242"/>
      <c r="C19" s="243"/>
      <c r="D19" s="243"/>
      <c r="E19" s="243"/>
      <c r="F19" s="243"/>
      <c r="G19" s="243"/>
      <c r="H19" s="243"/>
      <c r="I19" s="244"/>
      <c r="J19" s="243"/>
      <c r="K19" s="245"/>
      <c r="L19" s="243"/>
      <c r="M19" s="243"/>
      <c r="N19" s="243"/>
      <c r="O19" s="244"/>
      <c r="P19" s="243"/>
      <c r="Q19" s="246"/>
      <c r="R19" s="247"/>
      <c r="S19" s="248"/>
      <c r="T19" s="248"/>
      <c r="U19" s="248"/>
      <c r="V19" s="249"/>
      <c r="W19" s="200"/>
      <c r="X19" s="200"/>
      <c r="Y19" s="200"/>
      <c r="Z19" s="200"/>
      <c r="AA19" s="200"/>
      <c r="AB19" s="241"/>
    </row>
    <row r="20" spans="1:28" ht="15.75" thickBot="1">
      <c r="A20" s="185"/>
      <c r="B20" s="75"/>
      <c r="C20" s="76"/>
      <c r="D20" s="76"/>
      <c r="E20" s="76"/>
      <c r="F20" s="76"/>
      <c r="G20" s="76"/>
      <c r="H20" s="76"/>
      <c r="I20" s="92"/>
      <c r="J20" s="250"/>
      <c r="K20" s="251"/>
      <c r="L20" s="250"/>
      <c r="M20" s="250"/>
      <c r="N20" s="250"/>
      <c r="O20" s="252"/>
      <c r="P20" s="250"/>
      <c r="Q20" s="253"/>
      <c r="R20" s="254"/>
      <c r="S20" s="255"/>
      <c r="T20" s="255"/>
      <c r="U20" s="255"/>
      <c r="V20" s="256"/>
      <c r="W20" s="185"/>
      <c r="X20" s="185"/>
      <c r="Y20" s="185"/>
      <c r="Z20" s="185"/>
      <c r="AA20" s="185"/>
      <c r="AB20" s="189"/>
    </row>
    <row r="21" spans="1:28" ht="19.5" thickBot="1">
      <c r="A21" s="200"/>
      <c r="B21" s="339" t="s">
        <v>23</v>
      </c>
      <c r="C21" s="340"/>
      <c r="D21" s="340"/>
      <c r="E21" s="340"/>
      <c r="F21" s="340"/>
      <c r="G21" s="340"/>
      <c r="H21" s="340"/>
      <c r="I21" s="340"/>
      <c r="J21" s="340"/>
      <c r="K21" s="340"/>
      <c r="L21" s="340"/>
      <c r="M21" s="340"/>
      <c r="N21" s="340"/>
      <c r="O21" s="340"/>
      <c r="P21" s="340"/>
      <c r="Q21" s="340"/>
      <c r="R21" s="340"/>
      <c r="S21" s="340"/>
      <c r="T21" s="340"/>
      <c r="U21" s="340"/>
      <c r="V21" s="341"/>
      <c r="W21" s="200"/>
      <c r="X21" s="185"/>
      <c r="Y21" s="185"/>
      <c r="Z21" s="185"/>
      <c r="AA21" s="185"/>
      <c r="AB21" s="189"/>
    </row>
    <row r="22" spans="1:28" ht="15.75" thickBot="1">
      <c r="A22" s="200"/>
      <c r="B22" s="370" t="s">
        <v>8</v>
      </c>
      <c r="C22" s="370" t="s">
        <v>9</v>
      </c>
      <c r="D22" s="353" t="s">
        <v>10</v>
      </c>
      <c r="E22" s="354"/>
      <c r="F22" s="354"/>
      <c r="G22" s="354"/>
      <c r="H22" s="354"/>
      <c r="I22" s="354"/>
      <c r="J22" s="354"/>
      <c r="K22" s="354"/>
      <c r="L22" s="354"/>
      <c r="M22" s="354"/>
      <c r="N22" s="354"/>
      <c r="O22" s="354"/>
      <c r="P22" s="354"/>
      <c r="Q22" s="354"/>
      <c r="R22" s="354"/>
      <c r="S22" s="354"/>
      <c r="T22" s="369"/>
      <c r="U22" s="176"/>
      <c r="V22" s="356" t="s">
        <v>11</v>
      </c>
      <c r="W22" s="200"/>
      <c r="X22" s="185"/>
      <c r="Y22" s="185"/>
      <c r="Z22" s="185"/>
      <c r="AA22" s="185"/>
      <c r="AB22" s="189"/>
    </row>
    <row r="23" spans="1:28" ht="15.75" thickBot="1">
      <c r="A23" s="200"/>
      <c r="B23" s="371"/>
      <c r="C23" s="371"/>
      <c r="D23" s="353" t="str">
        <f>'Additional Info &amp; Definitions'!$D$16</f>
        <v>Fiscal Year 2026</v>
      </c>
      <c r="E23" s="354"/>
      <c r="F23" s="354"/>
      <c r="G23" s="354"/>
      <c r="H23" s="354"/>
      <c r="I23" s="369"/>
      <c r="J23" s="353" t="str">
        <f>'Additional Info &amp; Definitions'!$E$16</f>
        <v>Fiscal Year 2027</v>
      </c>
      <c r="K23" s="354"/>
      <c r="L23" s="354"/>
      <c r="M23" s="354"/>
      <c r="N23" s="354"/>
      <c r="O23" s="369"/>
      <c r="P23" s="353" t="str">
        <f>'Additional Info &amp; Definitions'!$F$16</f>
        <v>Fiscal Year 2028</v>
      </c>
      <c r="Q23" s="354"/>
      <c r="R23" s="354"/>
      <c r="S23" s="354"/>
      <c r="T23" s="369"/>
      <c r="U23" s="117"/>
      <c r="V23" s="357"/>
      <c r="W23" s="200"/>
      <c r="X23" s="185"/>
      <c r="Y23" s="185"/>
      <c r="Z23" s="185"/>
      <c r="AA23" s="185"/>
      <c r="AB23" s="189"/>
    </row>
    <row r="24" spans="1:28">
      <c r="A24" s="200"/>
      <c r="B24" s="360"/>
      <c r="C24" s="361"/>
      <c r="D24" s="122" t="s">
        <v>12</v>
      </c>
      <c r="E24" s="123"/>
      <c r="F24" s="111" t="s">
        <v>13</v>
      </c>
      <c r="G24" s="111" t="s">
        <v>14</v>
      </c>
      <c r="H24" s="128" t="s">
        <v>15</v>
      </c>
      <c r="I24" s="129" t="s">
        <v>16</v>
      </c>
      <c r="J24" s="122" t="s">
        <v>12</v>
      </c>
      <c r="K24" s="125" t="s">
        <v>13</v>
      </c>
      <c r="L24" s="111" t="s">
        <v>14</v>
      </c>
      <c r="M24" s="111"/>
      <c r="N24" s="128" t="s">
        <v>15</v>
      </c>
      <c r="O24" s="129" t="s">
        <v>16</v>
      </c>
      <c r="P24" s="122" t="s">
        <v>12</v>
      </c>
      <c r="Q24" s="111" t="s">
        <v>13</v>
      </c>
      <c r="R24" s="111" t="s">
        <v>14</v>
      </c>
      <c r="S24" s="130" t="s">
        <v>15</v>
      </c>
      <c r="T24" s="131" t="s">
        <v>16</v>
      </c>
      <c r="U24" s="118"/>
      <c r="V24" s="209"/>
      <c r="W24" s="200"/>
      <c r="X24" s="185"/>
      <c r="Y24" s="185"/>
      <c r="Z24" s="185"/>
      <c r="AA24" s="185"/>
      <c r="AB24" s="189"/>
    </row>
    <row r="25" spans="1:28">
      <c r="A25" s="200"/>
      <c r="B25" s="210" t="s">
        <v>17</v>
      </c>
      <c r="C25" s="211"/>
      <c r="D25" s="257"/>
      <c r="E25" s="258"/>
      <c r="F25" s="214"/>
      <c r="G25" s="259"/>
      <c r="H25" s="260">
        <f>D25*F25*G25</f>
        <v>0</v>
      </c>
      <c r="I25" s="261">
        <f>H25*'Additional Info &amp; Definitions'!$D$18</f>
        <v>0</v>
      </c>
      <c r="J25" s="258"/>
      <c r="K25" s="262"/>
      <c r="L25" s="263"/>
      <c r="M25" s="264"/>
      <c r="N25" s="260">
        <f>J25*K25*L25</f>
        <v>0</v>
      </c>
      <c r="O25" s="261">
        <f>N25*'Additional Info &amp; Definitions'!$E$18</f>
        <v>0</v>
      </c>
      <c r="P25" s="258"/>
      <c r="Q25" s="265"/>
      <c r="R25" s="259"/>
      <c r="S25" s="260">
        <f>P25*Q25*R25</f>
        <v>0</v>
      </c>
      <c r="T25" s="266">
        <f>S25*'Additional Info &amp; Definitions'!$F$18</f>
        <v>0</v>
      </c>
      <c r="U25" s="267"/>
      <c r="V25" s="220"/>
      <c r="W25" s="200"/>
      <c r="X25" s="185"/>
      <c r="Y25" s="185"/>
      <c r="Z25" s="185"/>
      <c r="AA25" s="185"/>
      <c r="AB25" s="189"/>
    </row>
    <row r="26" spans="1:28">
      <c r="A26" s="200"/>
      <c r="B26" s="221" t="s">
        <v>19</v>
      </c>
      <c r="C26" s="222"/>
      <c r="D26" s="257"/>
      <c r="E26" s="258"/>
      <c r="F26" s="223"/>
      <c r="G26" s="268"/>
      <c r="H26" s="260">
        <f>D26*F26*G26</f>
        <v>0</v>
      </c>
      <c r="I26" s="261">
        <f>H26*'Additional Info &amp; Definitions'!$D$18</f>
        <v>0</v>
      </c>
      <c r="J26" s="258"/>
      <c r="K26" s="269"/>
      <c r="L26" s="270"/>
      <c r="M26" s="264"/>
      <c r="N26" s="260">
        <f t="shared" ref="N26:N28" si="0">J26*K26*L26</f>
        <v>0</v>
      </c>
      <c r="O26" s="261">
        <f>N26*'Additional Info &amp; Definitions'!$E$18</f>
        <v>0</v>
      </c>
      <c r="P26" s="258"/>
      <c r="Q26" s="271"/>
      <c r="R26" s="268"/>
      <c r="S26" s="260">
        <f>P26*Q26*R26</f>
        <v>0</v>
      </c>
      <c r="T26" s="266">
        <f>S26*'Additional Info &amp; Definitions'!$F$18</f>
        <v>0</v>
      </c>
      <c r="U26" s="267"/>
      <c r="V26" s="220"/>
      <c r="W26" s="200"/>
      <c r="X26" s="185"/>
      <c r="Y26" s="185"/>
      <c r="Z26" s="185"/>
      <c r="AA26" s="185"/>
      <c r="AB26" s="189"/>
    </row>
    <row r="27" spans="1:28">
      <c r="A27" s="200"/>
      <c r="B27" s="221" t="s">
        <v>20</v>
      </c>
      <c r="C27" s="222"/>
      <c r="D27" s="257"/>
      <c r="E27" s="258"/>
      <c r="F27" s="223"/>
      <c r="G27" s="268"/>
      <c r="H27" s="260">
        <f>D27*F27*G27</f>
        <v>0</v>
      </c>
      <c r="I27" s="261">
        <f>H27*'Additional Info &amp; Definitions'!$D$18</f>
        <v>0</v>
      </c>
      <c r="J27" s="258"/>
      <c r="K27" s="269"/>
      <c r="L27" s="270"/>
      <c r="M27" s="264"/>
      <c r="N27" s="260">
        <f t="shared" si="0"/>
        <v>0</v>
      </c>
      <c r="O27" s="261">
        <f>N27*'Additional Info &amp; Definitions'!$E$18</f>
        <v>0</v>
      </c>
      <c r="P27" s="258"/>
      <c r="Q27" s="271"/>
      <c r="R27" s="268"/>
      <c r="S27" s="260">
        <f t="shared" ref="S27:S28" si="1">P27*Q27*R27</f>
        <v>0</v>
      </c>
      <c r="T27" s="266">
        <f>S27*'Additional Info &amp; Definitions'!$F$18</f>
        <v>0</v>
      </c>
      <c r="U27" s="267"/>
      <c r="V27" s="220"/>
      <c r="W27" s="200"/>
      <c r="X27" s="185"/>
      <c r="Y27" s="185"/>
      <c r="Z27" s="185"/>
      <c r="AA27" s="185"/>
      <c r="AB27" s="189"/>
    </row>
    <row r="28" spans="1:28">
      <c r="A28" s="200"/>
      <c r="B28" s="225" t="s">
        <v>21</v>
      </c>
      <c r="C28" s="226"/>
      <c r="D28" s="257"/>
      <c r="E28" s="272"/>
      <c r="F28" s="228"/>
      <c r="G28" s="273"/>
      <c r="H28" s="260">
        <f>D28*F28*G28</f>
        <v>0</v>
      </c>
      <c r="I28" s="261">
        <f>H28*'Additional Info &amp; Definitions'!$D$18</f>
        <v>0</v>
      </c>
      <c r="J28" s="258"/>
      <c r="K28" s="274"/>
      <c r="L28" s="275"/>
      <c r="M28" s="276"/>
      <c r="N28" s="260">
        <f t="shared" si="0"/>
        <v>0</v>
      </c>
      <c r="O28" s="261">
        <f>N28*'Additional Info &amp; Definitions'!$E$18</f>
        <v>0</v>
      </c>
      <c r="P28" s="258"/>
      <c r="Q28" s="277"/>
      <c r="R28" s="273"/>
      <c r="S28" s="260">
        <f t="shared" si="1"/>
        <v>0</v>
      </c>
      <c r="T28" s="266">
        <f>S28*'Additional Info &amp; Definitions'!$F$18</f>
        <v>0</v>
      </c>
      <c r="U28" s="267"/>
      <c r="V28" s="234"/>
      <c r="W28" s="200"/>
      <c r="X28" s="185"/>
      <c r="Y28" s="185"/>
      <c r="Z28" s="185"/>
      <c r="AA28" s="185"/>
      <c r="AB28" s="189"/>
    </row>
    <row r="29" spans="1:28">
      <c r="A29" s="200"/>
      <c r="B29" s="201"/>
      <c r="C29" s="202"/>
      <c r="D29" s="202"/>
      <c r="E29" s="202"/>
      <c r="F29" s="202"/>
      <c r="G29" s="202"/>
      <c r="H29" s="235"/>
      <c r="I29" s="236"/>
      <c r="J29" s="202"/>
      <c r="K29" s="204"/>
      <c r="L29" s="202"/>
      <c r="M29" s="202"/>
      <c r="N29" s="235"/>
      <c r="O29" s="236"/>
      <c r="P29" s="202"/>
      <c r="Q29" s="205"/>
      <c r="R29" s="206"/>
      <c r="S29" s="278"/>
      <c r="T29" s="278"/>
      <c r="U29" s="207"/>
      <c r="V29" s="208"/>
      <c r="W29" s="200"/>
      <c r="X29" s="185"/>
      <c r="Y29" s="185"/>
      <c r="Z29" s="185"/>
      <c r="AA29" s="185"/>
      <c r="AB29" s="189"/>
    </row>
    <row r="30" spans="1:28" s="7" customFormat="1">
      <c r="A30" s="200"/>
      <c r="B30" s="362" t="s">
        <v>22</v>
      </c>
      <c r="C30" s="363"/>
      <c r="D30" s="2"/>
      <c r="E30" s="2"/>
      <c r="F30" s="2"/>
      <c r="G30" s="174" t="str">
        <f>_xlfn.CONCAT('Additional Info &amp; Definitions'!D16," ","Total")</f>
        <v>Fiscal Year 2026 Total</v>
      </c>
      <c r="H30" s="4">
        <f>SUM(H25:H28)</f>
        <v>0</v>
      </c>
      <c r="I30" s="91">
        <f>SUM(I25:I28)</f>
        <v>0</v>
      </c>
      <c r="J30" s="3"/>
      <c r="K30" s="98"/>
      <c r="L30" s="174" t="str">
        <f>_xlfn.CONCAT('Additional Info &amp; Definitions'!E16," ","Total")</f>
        <v>Fiscal Year 2027 Total</v>
      </c>
      <c r="M30" s="116"/>
      <c r="N30" s="6">
        <f>SUM(N25:N28)</f>
        <v>0</v>
      </c>
      <c r="O30" s="237">
        <f t="shared" ref="O30" si="2">SUM(O25:O28)</f>
        <v>0</v>
      </c>
      <c r="P30" s="238"/>
      <c r="Q30" s="239"/>
      <c r="R30" s="174" t="str">
        <f>_xlfn.CONCAT('Additional Info &amp; Definitions'!F16," ","Total")</f>
        <v>Fiscal Year 2028 Total</v>
      </c>
      <c r="S30" s="4">
        <f>SUM(S25:S28)</f>
        <v>0</v>
      </c>
      <c r="T30" s="5">
        <f>SUM(T25:T28)</f>
        <v>0</v>
      </c>
      <c r="U30" s="119"/>
      <c r="V30" s="240"/>
      <c r="W30" s="200"/>
      <c r="X30" s="200"/>
      <c r="Y30" s="200"/>
      <c r="Z30" s="200"/>
      <c r="AA30" s="200"/>
      <c r="AB30" s="241"/>
    </row>
    <row r="31" spans="1:28" s="7" customFormat="1" ht="15.75" thickBot="1">
      <c r="A31" s="200"/>
      <c r="B31" s="242"/>
      <c r="C31" s="243"/>
      <c r="D31" s="243"/>
      <c r="E31" s="243"/>
      <c r="F31" s="243"/>
      <c r="G31" s="243"/>
      <c r="H31" s="243"/>
      <c r="I31" s="244"/>
      <c r="J31" s="243"/>
      <c r="K31" s="245"/>
      <c r="L31" s="243"/>
      <c r="M31" s="243"/>
      <c r="N31" s="243"/>
      <c r="O31" s="244"/>
      <c r="P31" s="243"/>
      <c r="Q31" s="246"/>
      <c r="R31" s="247"/>
      <c r="S31" s="248"/>
      <c r="T31" s="248"/>
      <c r="U31" s="248"/>
      <c r="V31" s="249"/>
      <c r="W31" s="200"/>
      <c r="X31" s="200"/>
      <c r="Y31" s="200"/>
      <c r="Z31" s="200"/>
      <c r="AA31" s="200"/>
      <c r="AB31" s="241"/>
    </row>
    <row r="32" spans="1:28" s="7" customFormat="1" ht="15.75" thickBot="1">
      <c r="A32" s="200"/>
      <c r="B32" s="279"/>
      <c r="C32" s="280"/>
      <c r="D32" s="280"/>
      <c r="E32" s="280"/>
      <c r="F32" s="280"/>
      <c r="G32" s="280"/>
      <c r="H32" s="280"/>
      <c r="I32" s="281"/>
      <c r="J32" s="280"/>
      <c r="K32" s="282"/>
      <c r="L32" s="280"/>
      <c r="M32" s="280"/>
      <c r="N32" s="280"/>
      <c r="O32" s="281"/>
      <c r="P32" s="280"/>
      <c r="Q32" s="253"/>
      <c r="R32" s="254"/>
      <c r="S32" s="255"/>
      <c r="T32" s="255"/>
      <c r="U32" s="255"/>
      <c r="V32" s="256"/>
      <c r="W32" s="200"/>
      <c r="X32" s="200"/>
      <c r="Y32" s="200"/>
      <c r="Z32" s="200"/>
      <c r="AA32" s="200"/>
      <c r="AB32" s="241"/>
    </row>
    <row r="33" spans="1:28" ht="19.5" thickBot="1">
      <c r="A33" s="200"/>
      <c r="B33" s="339" t="s">
        <v>24</v>
      </c>
      <c r="C33" s="340"/>
      <c r="D33" s="340"/>
      <c r="E33" s="340"/>
      <c r="F33" s="340"/>
      <c r="G33" s="340"/>
      <c r="H33" s="340"/>
      <c r="I33" s="340"/>
      <c r="J33" s="340"/>
      <c r="K33" s="340"/>
      <c r="L33" s="340"/>
      <c r="M33" s="340"/>
      <c r="N33" s="340"/>
      <c r="O33" s="340"/>
      <c r="P33" s="340"/>
      <c r="Q33" s="340"/>
      <c r="R33" s="340"/>
      <c r="S33" s="340"/>
      <c r="T33" s="340"/>
      <c r="U33" s="340"/>
      <c r="V33" s="341"/>
      <c r="W33" s="200"/>
      <c r="X33" s="185"/>
      <c r="Y33" s="185"/>
      <c r="Z33" s="185"/>
      <c r="AA33" s="185"/>
      <c r="AB33" s="189"/>
    </row>
    <row r="34" spans="1:28" ht="15.75" thickBot="1">
      <c r="A34" s="200"/>
      <c r="B34" s="370" t="s">
        <v>8</v>
      </c>
      <c r="C34" s="370" t="s">
        <v>9</v>
      </c>
      <c r="D34" s="353" t="s">
        <v>10</v>
      </c>
      <c r="E34" s="354"/>
      <c r="F34" s="354"/>
      <c r="G34" s="354"/>
      <c r="H34" s="354"/>
      <c r="I34" s="354"/>
      <c r="J34" s="354"/>
      <c r="K34" s="354"/>
      <c r="L34" s="354"/>
      <c r="M34" s="354"/>
      <c r="N34" s="354"/>
      <c r="O34" s="354"/>
      <c r="P34" s="354"/>
      <c r="Q34" s="354"/>
      <c r="R34" s="354"/>
      <c r="S34" s="354"/>
      <c r="T34" s="369"/>
      <c r="U34" s="176"/>
      <c r="V34" s="356" t="s">
        <v>11</v>
      </c>
      <c r="W34" s="200"/>
      <c r="X34" s="185"/>
      <c r="Y34" s="185"/>
      <c r="Z34" s="185"/>
      <c r="AA34" s="185"/>
      <c r="AB34" s="189"/>
    </row>
    <row r="35" spans="1:28" ht="15.75" thickBot="1">
      <c r="A35" s="200"/>
      <c r="B35" s="371"/>
      <c r="C35" s="371"/>
      <c r="D35" s="353" t="str">
        <f>'Additional Info &amp; Definitions'!$D$16</f>
        <v>Fiscal Year 2026</v>
      </c>
      <c r="E35" s="354"/>
      <c r="F35" s="354"/>
      <c r="G35" s="354"/>
      <c r="H35" s="354"/>
      <c r="I35" s="369"/>
      <c r="J35" s="353" t="str">
        <f>'Additional Info &amp; Definitions'!$E$16</f>
        <v>Fiscal Year 2027</v>
      </c>
      <c r="K35" s="354"/>
      <c r="L35" s="354"/>
      <c r="M35" s="354"/>
      <c r="N35" s="354"/>
      <c r="O35" s="369"/>
      <c r="P35" s="353" t="str">
        <f>'Additional Info &amp; Definitions'!$F$16</f>
        <v>Fiscal Year 2028</v>
      </c>
      <c r="Q35" s="354"/>
      <c r="R35" s="354"/>
      <c r="S35" s="354"/>
      <c r="T35" s="369"/>
      <c r="U35" s="117"/>
      <c r="V35" s="357"/>
      <c r="W35" s="200"/>
      <c r="X35" s="185"/>
      <c r="Y35" s="185"/>
      <c r="Z35" s="185"/>
      <c r="AA35" s="185"/>
      <c r="AB35" s="189"/>
    </row>
    <row r="36" spans="1:28" ht="15.75" thickBot="1">
      <c r="A36" s="200"/>
      <c r="B36" s="360"/>
      <c r="C36" s="361"/>
      <c r="D36" s="122" t="s">
        <v>12</v>
      </c>
      <c r="E36" s="123"/>
      <c r="F36" s="111" t="s">
        <v>13</v>
      </c>
      <c r="G36" s="111" t="s">
        <v>14</v>
      </c>
      <c r="H36" s="128" t="s">
        <v>15</v>
      </c>
      <c r="I36" s="129" t="s">
        <v>16</v>
      </c>
      <c r="J36" s="122" t="s">
        <v>12</v>
      </c>
      <c r="K36" s="125" t="s">
        <v>13</v>
      </c>
      <c r="L36" s="111" t="s">
        <v>14</v>
      </c>
      <c r="M36" s="128"/>
      <c r="N36" s="128" t="s">
        <v>15</v>
      </c>
      <c r="O36" s="129" t="s">
        <v>16</v>
      </c>
      <c r="P36" s="122" t="s">
        <v>12</v>
      </c>
      <c r="Q36" s="111" t="s">
        <v>13</v>
      </c>
      <c r="R36" s="111" t="s">
        <v>14</v>
      </c>
      <c r="S36" s="130" t="s">
        <v>15</v>
      </c>
      <c r="T36" s="131" t="s">
        <v>16</v>
      </c>
      <c r="U36" s="120"/>
      <c r="V36" s="209"/>
      <c r="W36" s="200"/>
      <c r="X36" s="185"/>
      <c r="Y36" s="185"/>
      <c r="Z36" s="185"/>
      <c r="AA36" s="185"/>
      <c r="AB36" s="189"/>
    </row>
    <row r="37" spans="1:28">
      <c r="A37" s="200"/>
      <c r="B37" s="210" t="s">
        <v>25</v>
      </c>
      <c r="C37" s="211" t="s">
        <v>26</v>
      </c>
      <c r="D37" s="257">
        <v>18</v>
      </c>
      <c r="E37" s="258"/>
      <c r="F37" s="214">
        <v>10</v>
      </c>
      <c r="G37" s="259">
        <v>52</v>
      </c>
      <c r="H37" s="215">
        <f t="shared" ref="H37:H46" si="3">D37*F37*G37</f>
        <v>9360</v>
      </c>
      <c r="I37" s="216">
        <f>H37*'Additional Info &amp; Definitions'!$D$19</f>
        <v>187.20000000000002</v>
      </c>
      <c r="J37" s="257"/>
      <c r="K37" s="217"/>
      <c r="L37" s="259"/>
      <c r="M37" s="259"/>
      <c r="N37" s="215">
        <f t="shared" ref="N37:N46" si="4">J37*K37*L37</f>
        <v>0</v>
      </c>
      <c r="O37" s="216">
        <f>N37*'Additional Info &amp; Definitions'!$E$19</f>
        <v>0</v>
      </c>
      <c r="P37" s="257"/>
      <c r="Q37" s="214"/>
      <c r="R37" s="259"/>
      <c r="S37" s="215">
        <f t="shared" ref="S37:S46" si="5">P37*Q37*R37</f>
        <v>0</v>
      </c>
      <c r="T37" s="218">
        <f>S37*'Additional Info &amp; Definitions'!$F$19</f>
        <v>0</v>
      </c>
      <c r="U37" s="219"/>
      <c r="V37" s="220"/>
      <c r="W37" s="200"/>
      <c r="X37" s="185"/>
      <c r="Y37" s="185"/>
      <c r="Z37" s="185"/>
      <c r="AA37" s="185"/>
      <c r="AB37" s="189"/>
    </row>
    <row r="38" spans="1:28">
      <c r="A38" s="200"/>
      <c r="B38" s="221" t="s">
        <v>27</v>
      </c>
      <c r="C38" s="184" t="s">
        <v>28</v>
      </c>
      <c r="D38" s="257">
        <v>16</v>
      </c>
      <c r="E38" s="258"/>
      <c r="F38" s="214">
        <v>6</v>
      </c>
      <c r="G38" s="259">
        <v>52</v>
      </c>
      <c r="H38" s="215">
        <f t="shared" si="3"/>
        <v>4992</v>
      </c>
      <c r="I38" s="216">
        <f>H38*'Additional Info &amp; Definitions'!$D$19</f>
        <v>99.84</v>
      </c>
      <c r="J38" s="257"/>
      <c r="K38" s="217"/>
      <c r="L38" s="259"/>
      <c r="M38" s="259"/>
      <c r="N38" s="215">
        <f t="shared" si="4"/>
        <v>0</v>
      </c>
      <c r="O38" s="216">
        <f>N38*'Additional Info &amp; Definitions'!$E$19</f>
        <v>0</v>
      </c>
      <c r="P38" s="257"/>
      <c r="Q38" s="214"/>
      <c r="R38" s="259"/>
      <c r="S38" s="215">
        <f t="shared" si="5"/>
        <v>0</v>
      </c>
      <c r="T38" s="218">
        <f>S38*'Additional Info &amp; Definitions'!$F$19</f>
        <v>0</v>
      </c>
      <c r="U38" s="219"/>
      <c r="V38" s="220"/>
      <c r="W38" s="200"/>
      <c r="X38" s="185"/>
      <c r="Y38" s="185"/>
      <c r="Z38" s="185"/>
      <c r="AA38" s="185"/>
      <c r="AB38" s="189"/>
    </row>
    <row r="39" spans="1:28">
      <c r="A39" s="200"/>
      <c r="B39" s="221" t="s">
        <v>29</v>
      </c>
      <c r="C39" s="184" t="s">
        <v>28</v>
      </c>
      <c r="D39" s="257">
        <v>16</v>
      </c>
      <c r="E39" s="258"/>
      <c r="F39" s="214">
        <v>6</v>
      </c>
      <c r="G39" s="259">
        <v>52</v>
      </c>
      <c r="H39" s="215">
        <f t="shared" si="3"/>
        <v>4992</v>
      </c>
      <c r="I39" s="216">
        <f>H39*'Additional Info &amp; Definitions'!$D$19</f>
        <v>99.84</v>
      </c>
      <c r="J39" s="257"/>
      <c r="K39" s="217"/>
      <c r="L39" s="259"/>
      <c r="M39" s="259"/>
      <c r="N39" s="215">
        <f t="shared" si="4"/>
        <v>0</v>
      </c>
      <c r="O39" s="216">
        <f>N39*'Additional Info &amp; Definitions'!$E$19</f>
        <v>0</v>
      </c>
      <c r="P39" s="257"/>
      <c r="Q39" s="214"/>
      <c r="R39" s="259"/>
      <c r="S39" s="215">
        <f t="shared" si="5"/>
        <v>0</v>
      </c>
      <c r="T39" s="218">
        <f>S39*'Additional Info &amp; Definitions'!$F$19</f>
        <v>0</v>
      </c>
      <c r="U39" s="219"/>
      <c r="V39" s="220"/>
      <c r="W39" s="200"/>
      <c r="X39" s="185"/>
      <c r="Y39" s="185"/>
      <c r="Z39" s="185"/>
      <c r="AA39" s="185"/>
      <c r="AB39" s="189"/>
    </row>
    <row r="40" spans="1:28">
      <c r="A40" s="200"/>
      <c r="B40" s="221" t="s">
        <v>30</v>
      </c>
      <c r="C40" s="184" t="s">
        <v>31</v>
      </c>
      <c r="D40" s="257">
        <v>18</v>
      </c>
      <c r="E40" s="258"/>
      <c r="F40" s="214">
        <v>15</v>
      </c>
      <c r="G40" s="259">
        <v>52</v>
      </c>
      <c r="H40" s="215">
        <f t="shared" si="3"/>
        <v>14040</v>
      </c>
      <c r="I40" s="216">
        <f>H40*'Additional Info &amp; Definitions'!$D$19</f>
        <v>280.8</v>
      </c>
      <c r="J40" s="257"/>
      <c r="K40" s="217"/>
      <c r="L40" s="259"/>
      <c r="M40" s="259"/>
      <c r="N40" s="215">
        <f t="shared" si="4"/>
        <v>0</v>
      </c>
      <c r="O40" s="216">
        <f>N40*'Additional Info &amp; Definitions'!$E$19</f>
        <v>0</v>
      </c>
      <c r="P40" s="257"/>
      <c r="Q40" s="214"/>
      <c r="R40" s="259"/>
      <c r="S40" s="215">
        <f t="shared" si="5"/>
        <v>0</v>
      </c>
      <c r="T40" s="218">
        <f>S40*'Additional Info &amp; Definitions'!$F$19</f>
        <v>0</v>
      </c>
      <c r="U40" s="219"/>
      <c r="V40" s="220"/>
      <c r="W40" s="200"/>
      <c r="X40" s="185"/>
      <c r="Y40" s="185"/>
      <c r="Z40" s="185"/>
      <c r="AA40" s="185"/>
      <c r="AB40" s="189"/>
    </row>
    <row r="41" spans="1:28">
      <c r="A41" s="200"/>
      <c r="B41" s="221" t="s">
        <v>32</v>
      </c>
      <c r="C41" s="184" t="s">
        <v>33</v>
      </c>
      <c r="D41" s="257">
        <v>16</v>
      </c>
      <c r="E41" s="258"/>
      <c r="F41" s="214">
        <v>6</v>
      </c>
      <c r="G41" s="259">
        <v>52</v>
      </c>
      <c r="H41" s="215">
        <f t="shared" si="3"/>
        <v>4992</v>
      </c>
      <c r="I41" s="216">
        <f>H41*'Additional Info &amp; Definitions'!$D$19</f>
        <v>99.84</v>
      </c>
      <c r="J41" s="257"/>
      <c r="K41" s="217"/>
      <c r="L41" s="259"/>
      <c r="M41" s="259"/>
      <c r="N41" s="215">
        <f t="shared" si="4"/>
        <v>0</v>
      </c>
      <c r="O41" s="216">
        <f>N41*'Additional Info &amp; Definitions'!$E$19</f>
        <v>0</v>
      </c>
      <c r="P41" s="257"/>
      <c r="Q41" s="214"/>
      <c r="R41" s="259"/>
      <c r="S41" s="215">
        <f t="shared" si="5"/>
        <v>0</v>
      </c>
      <c r="T41" s="218">
        <f>S41*'Additional Info &amp; Definitions'!$F$19</f>
        <v>0</v>
      </c>
      <c r="U41" s="219"/>
      <c r="V41" s="220"/>
      <c r="W41" s="200"/>
      <c r="X41" s="185"/>
      <c r="Y41" s="185"/>
      <c r="Z41" s="185"/>
      <c r="AA41" s="185"/>
      <c r="AB41" s="189"/>
    </row>
    <row r="42" spans="1:28">
      <c r="A42" s="200"/>
      <c r="B42" s="221" t="s">
        <v>34</v>
      </c>
      <c r="C42" s="184" t="s">
        <v>33</v>
      </c>
      <c r="D42" s="257">
        <v>16</v>
      </c>
      <c r="E42" s="258"/>
      <c r="F42" s="214">
        <v>6</v>
      </c>
      <c r="G42" s="259">
        <v>52</v>
      </c>
      <c r="H42" s="215">
        <f t="shared" si="3"/>
        <v>4992</v>
      </c>
      <c r="I42" s="216">
        <f>H42*'Additional Info &amp; Definitions'!$D$19</f>
        <v>99.84</v>
      </c>
      <c r="J42" s="257"/>
      <c r="K42" s="217"/>
      <c r="L42" s="259"/>
      <c r="M42" s="259"/>
      <c r="N42" s="215">
        <f t="shared" si="4"/>
        <v>0</v>
      </c>
      <c r="O42" s="216">
        <f>N42*'Additional Info &amp; Definitions'!$E$19</f>
        <v>0</v>
      </c>
      <c r="P42" s="257"/>
      <c r="Q42" s="214"/>
      <c r="R42" s="259"/>
      <c r="S42" s="215">
        <f t="shared" si="5"/>
        <v>0</v>
      </c>
      <c r="T42" s="218">
        <f>S42*'Additional Info &amp; Definitions'!$F$19</f>
        <v>0</v>
      </c>
      <c r="U42" s="219"/>
      <c r="V42" s="220"/>
      <c r="W42" s="200"/>
      <c r="X42" s="185"/>
      <c r="Y42" s="185"/>
      <c r="Z42" s="185"/>
      <c r="AA42" s="185"/>
      <c r="AB42" s="189"/>
    </row>
    <row r="43" spans="1:28">
      <c r="A43" s="200"/>
      <c r="B43" s="221" t="s">
        <v>35</v>
      </c>
      <c r="C43" s="184" t="s">
        <v>33</v>
      </c>
      <c r="D43" s="257">
        <v>16</v>
      </c>
      <c r="E43" s="258"/>
      <c r="F43" s="214">
        <v>6</v>
      </c>
      <c r="G43" s="259">
        <v>52</v>
      </c>
      <c r="H43" s="215">
        <f t="shared" si="3"/>
        <v>4992</v>
      </c>
      <c r="I43" s="216">
        <f>H43*'Additional Info &amp; Definitions'!$D$19</f>
        <v>99.84</v>
      </c>
      <c r="J43" s="257"/>
      <c r="K43" s="217"/>
      <c r="L43" s="259"/>
      <c r="M43" s="259"/>
      <c r="N43" s="215">
        <f t="shared" si="4"/>
        <v>0</v>
      </c>
      <c r="O43" s="216">
        <f>N43*'Additional Info &amp; Definitions'!$E$19</f>
        <v>0</v>
      </c>
      <c r="P43" s="257"/>
      <c r="Q43" s="214"/>
      <c r="R43" s="259"/>
      <c r="S43" s="215">
        <f t="shared" si="5"/>
        <v>0</v>
      </c>
      <c r="T43" s="218">
        <f>S43*'Additional Info &amp; Definitions'!$F$19</f>
        <v>0</v>
      </c>
      <c r="U43" s="219"/>
      <c r="V43" s="220"/>
      <c r="W43" s="200"/>
      <c r="X43" s="185"/>
      <c r="Y43" s="185"/>
      <c r="Z43" s="185"/>
      <c r="AA43" s="185"/>
      <c r="AB43" s="189"/>
    </row>
    <row r="44" spans="1:28">
      <c r="A44" s="200"/>
      <c r="B44" s="221" t="s">
        <v>36</v>
      </c>
      <c r="C44" s="222"/>
      <c r="D44" s="257"/>
      <c r="E44" s="258"/>
      <c r="F44" s="223"/>
      <c r="G44" s="268"/>
      <c r="H44" s="215">
        <f t="shared" si="3"/>
        <v>0</v>
      </c>
      <c r="I44" s="216">
        <f>H44*'Additional Info &amp; Definitions'!$D$19</f>
        <v>0</v>
      </c>
      <c r="J44" s="257"/>
      <c r="K44" s="224"/>
      <c r="L44" s="268"/>
      <c r="M44" s="268"/>
      <c r="N44" s="215">
        <f t="shared" si="4"/>
        <v>0</v>
      </c>
      <c r="O44" s="216">
        <f>N44*'Additional Info &amp; Definitions'!$E$19</f>
        <v>0</v>
      </c>
      <c r="P44" s="257"/>
      <c r="Q44" s="223"/>
      <c r="R44" s="268"/>
      <c r="S44" s="215">
        <f t="shared" si="5"/>
        <v>0</v>
      </c>
      <c r="T44" s="218">
        <f>S44*'Additional Info &amp; Definitions'!$F$19</f>
        <v>0</v>
      </c>
      <c r="U44" s="219"/>
      <c r="V44" s="220"/>
      <c r="W44" s="200"/>
      <c r="X44" s="185"/>
      <c r="Y44" s="185"/>
      <c r="Z44" s="185"/>
      <c r="AA44" s="185"/>
      <c r="AB44" s="189"/>
    </row>
    <row r="45" spans="1:28">
      <c r="A45" s="200"/>
      <c r="B45" s="221" t="s">
        <v>37</v>
      </c>
      <c r="C45" s="222"/>
      <c r="D45" s="257"/>
      <c r="E45" s="258"/>
      <c r="F45" s="223"/>
      <c r="G45" s="268"/>
      <c r="H45" s="215">
        <f t="shared" si="3"/>
        <v>0</v>
      </c>
      <c r="I45" s="216">
        <f>H45*'Additional Info &amp; Definitions'!$D$19</f>
        <v>0</v>
      </c>
      <c r="J45" s="257"/>
      <c r="K45" s="224"/>
      <c r="L45" s="268"/>
      <c r="M45" s="268"/>
      <c r="N45" s="215">
        <f t="shared" si="4"/>
        <v>0</v>
      </c>
      <c r="O45" s="216">
        <f>N45*'Additional Info &amp; Definitions'!$E$19</f>
        <v>0</v>
      </c>
      <c r="P45" s="257"/>
      <c r="Q45" s="223"/>
      <c r="R45" s="268"/>
      <c r="S45" s="215">
        <f t="shared" si="5"/>
        <v>0</v>
      </c>
      <c r="T45" s="218">
        <f>S45*'Additional Info &amp; Definitions'!$F$19</f>
        <v>0</v>
      </c>
      <c r="U45" s="219"/>
      <c r="V45" s="220"/>
      <c r="W45" s="200"/>
      <c r="X45" s="185"/>
      <c r="Y45" s="185"/>
      <c r="Z45" s="185"/>
      <c r="AA45" s="185"/>
      <c r="AB45" s="189"/>
    </row>
    <row r="46" spans="1:28" ht="15.75" thickBot="1">
      <c r="A46" s="200"/>
      <c r="B46" s="225" t="s">
        <v>38</v>
      </c>
      <c r="C46" s="226"/>
      <c r="D46" s="257"/>
      <c r="E46" s="272"/>
      <c r="F46" s="228"/>
      <c r="G46" s="273"/>
      <c r="H46" s="229">
        <f t="shared" si="3"/>
        <v>0</v>
      </c>
      <c r="I46" s="216">
        <f>H46*'Additional Info &amp; Definitions'!$D$19</f>
        <v>0</v>
      </c>
      <c r="J46" s="257"/>
      <c r="K46" s="232"/>
      <c r="L46" s="273"/>
      <c r="M46" s="273"/>
      <c r="N46" s="229">
        <f t="shared" si="4"/>
        <v>0</v>
      </c>
      <c r="O46" s="216">
        <f>N46*'Additional Info &amp; Definitions'!$E$19</f>
        <v>0</v>
      </c>
      <c r="P46" s="257"/>
      <c r="Q46" s="228"/>
      <c r="R46" s="273"/>
      <c r="S46" s="229">
        <f t="shared" si="5"/>
        <v>0</v>
      </c>
      <c r="T46" s="218">
        <f>S46*'Additional Info &amp; Definitions'!$F$19</f>
        <v>0</v>
      </c>
      <c r="U46" s="233"/>
      <c r="V46" s="234"/>
      <c r="W46" s="200"/>
      <c r="X46" s="185"/>
      <c r="Y46" s="185"/>
      <c r="Z46" s="185"/>
      <c r="AA46" s="185"/>
      <c r="AB46" s="189"/>
    </row>
    <row r="47" spans="1:28" ht="15.75" thickBot="1">
      <c r="A47" s="200"/>
      <c r="B47" s="201"/>
      <c r="C47" s="202"/>
      <c r="D47" s="202"/>
      <c r="E47" s="202"/>
      <c r="F47" s="202"/>
      <c r="G47" s="202"/>
      <c r="H47" s="202"/>
      <c r="I47" s="203"/>
      <c r="J47" s="202"/>
      <c r="K47" s="204"/>
      <c r="L47" s="202"/>
      <c r="M47" s="202"/>
      <c r="N47" s="202"/>
      <c r="O47" s="203"/>
      <c r="P47" s="202"/>
      <c r="Q47" s="205"/>
      <c r="R47" s="206"/>
      <c r="S47" s="207"/>
      <c r="T47" s="207"/>
      <c r="U47" s="207"/>
      <c r="V47" s="208"/>
      <c r="W47" s="200"/>
      <c r="X47" s="200"/>
      <c r="Y47" s="185"/>
      <c r="Z47" s="185"/>
      <c r="AA47" s="185"/>
      <c r="AB47" s="189"/>
    </row>
    <row r="48" spans="1:28" ht="15.75" thickBot="1">
      <c r="A48" s="200"/>
      <c r="B48" s="362" t="s">
        <v>22</v>
      </c>
      <c r="C48" s="363"/>
      <c r="D48" s="2"/>
      <c r="E48" s="2"/>
      <c r="F48" s="2"/>
      <c r="G48" s="174" t="str">
        <f>_xlfn.CONCAT('Additional Info &amp; Definitions'!D16," ","Total")</f>
        <v>Fiscal Year 2026 Total</v>
      </c>
      <c r="H48" s="4">
        <f>SUM(H37:H46)</f>
        <v>48360</v>
      </c>
      <c r="I48" s="91">
        <f>SUM(I37:I46)</f>
        <v>967.20000000000016</v>
      </c>
      <c r="J48" s="3"/>
      <c r="K48" s="98"/>
      <c r="L48" s="174" t="str">
        <f>_xlfn.CONCAT('Additional Info &amp; Definitions'!E16," ","Total")</f>
        <v>Fiscal Year 2027 Total</v>
      </c>
      <c r="M48" s="116"/>
      <c r="N48" s="6">
        <f>SUM(N37:N46)</f>
        <v>0</v>
      </c>
      <c r="O48" s="237">
        <f>SUM(O37:O46)</f>
        <v>0</v>
      </c>
      <c r="P48" s="238"/>
      <c r="Q48" s="239"/>
      <c r="R48" s="174" t="str">
        <f>_xlfn.CONCAT('Additional Info &amp; Definitions'!F16," ","Total")</f>
        <v>Fiscal Year 2028 Total</v>
      </c>
      <c r="S48" s="4">
        <f>SUM(S37:S46)</f>
        <v>0</v>
      </c>
      <c r="T48" s="5">
        <f>SUM(T37:T46)</f>
        <v>0</v>
      </c>
      <c r="U48" s="119"/>
      <c r="V48" s="240"/>
      <c r="W48" s="200"/>
      <c r="X48" s="185"/>
      <c r="Y48" s="185"/>
      <c r="Z48" s="185"/>
      <c r="AA48" s="185"/>
      <c r="AB48" s="189"/>
    </row>
    <row r="49" spans="2:33" s="7" customFormat="1" ht="15.75" thickBot="1">
      <c r="B49" s="242"/>
      <c r="C49" s="243"/>
      <c r="D49" s="243"/>
      <c r="E49" s="243"/>
      <c r="F49" s="243"/>
      <c r="G49" s="243"/>
      <c r="H49" s="243"/>
      <c r="I49" s="244"/>
      <c r="J49" s="243"/>
      <c r="K49" s="245"/>
      <c r="L49" s="243"/>
      <c r="M49" s="243"/>
      <c r="N49" s="243"/>
      <c r="O49" s="244"/>
      <c r="P49" s="243"/>
      <c r="Q49" s="246"/>
      <c r="R49" s="247"/>
      <c r="S49" s="248"/>
      <c r="T49" s="248"/>
      <c r="U49" s="248"/>
      <c r="V49" s="249"/>
      <c r="W49" s="200"/>
      <c r="X49" s="200"/>
      <c r="Y49" s="200"/>
      <c r="Z49" s="200"/>
      <c r="AA49" s="200"/>
      <c r="AB49" s="241"/>
      <c r="AC49" s="200"/>
      <c r="AD49" s="200"/>
      <c r="AE49" s="200"/>
      <c r="AF49" s="200"/>
      <c r="AG49" s="200"/>
    </row>
    <row r="50" spans="2:33" s="7" customFormat="1" ht="15.75" thickBot="1">
      <c r="B50" s="279"/>
      <c r="C50" s="280"/>
      <c r="D50" s="280"/>
      <c r="E50" s="280"/>
      <c r="F50" s="280"/>
      <c r="G50" s="280"/>
      <c r="H50" s="280"/>
      <c r="I50" s="281"/>
      <c r="J50" s="280"/>
      <c r="K50" s="282"/>
      <c r="L50" s="280"/>
      <c r="M50" s="280"/>
      <c r="N50" s="280"/>
      <c r="O50" s="281"/>
      <c r="P50" s="280"/>
      <c r="Q50" s="253"/>
      <c r="R50" s="254"/>
      <c r="S50" s="255"/>
      <c r="T50" s="255"/>
      <c r="U50" s="255"/>
      <c r="V50" s="256"/>
      <c r="W50" s="200"/>
      <c r="X50" s="200"/>
      <c r="Y50" s="200"/>
      <c r="Z50" s="200"/>
      <c r="AA50" s="200"/>
      <c r="AB50" s="241"/>
      <c r="AC50" s="200"/>
      <c r="AD50" s="200"/>
      <c r="AE50" s="200"/>
      <c r="AF50" s="200"/>
      <c r="AG50" s="200"/>
    </row>
    <row r="51" spans="2:33" ht="19.5" thickBot="1">
      <c r="B51" s="339" t="s">
        <v>39</v>
      </c>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200"/>
      <c r="AD51" s="121"/>
      <c r="AE51" s="78"/>
      <c r="AF51" s="78"/>
      <c r="AG51" s="78"/>
    </row>
    <row r="52" spans="2:33" ht="15.75" thickBot="1">
      <c r="B52" s="351" t="s">
        <v>40</v>
      </c>
      <c r="C52" s="351" t="s">
        <v>41</v>
      </c>
      <c r="D52" s="353" t="s">
        <v>10</v>
      </c>
      <c r="E52" s="354"/>
      <c r="F52" s="354"/>
      <c r="G52" s="354"/>
      <c r="H52" s="354"/>
      <c r="I52" s="354"/>
      <c r="J52" s="354"/>
      <c r="K52" s="354"/>
      <c r="L52" s="354"/>
      <c r="M52" s="354"/>
      <c r="N52" s="354"/>
      <c r="O52" s="354"/>
      <c r="P52" s="354"/>
      <c r="Q52" s="354"/>
      <c r="R52" s="354"/>
      <c r="S52" s="354"/>
      <c r="T52" s="354"/>
      <c r="U52" s="354"/>
      <c r="V52" s="354"/>
      <c r="W52" s="354"/>
      <c r="X52" s="354"/>
      <c r="Y52" s="354"/>
      <c r="Z52" s="354"/>
      <c r="AA52" s="369"/>
      <c r="AB52" s="356" t="s">
        <v>11</v>
      </c>
      <c r="AC52" s="200"/>
      <c r="AD52" s="78"/>
      <c r="AE52" s="78"/>
      <c r="AF52" s="78"/>
      <c r="AG52" s="78"/>
    </row>
    <row r="53" spans="2:33" ht="15.75" thickBot="1">
      <c r="B53" s="352"/>
      <c r="C53" s="352"/>
      <c r="D53" s="367" t="str">
        <f>'Additional Info &amp; Definitions'!$D$16</f>
        <v>Fiscal Year 2026</v>
      </c>
      <c r="E53" s="355"/>
      <c r="F53" s="355"/>
      <c r="G53" s="355"/>
      <c r="H53" s="355"/>
      <c r="I53" s="355"/>
      <c r="J53" s="355"/>
      <c r="K53" s="368"/>
      <c r="L53" s="364" t="str">
        <f>'Additional Info &amp; Definitions'!$E$16</f>
        <v>Fiscal Year 2027</v>
      </c>
      <c r="M53" s="365"/>
      <c r="N53" s="365"/>
      <c r="O53" s="365"/>
      <c r="P53" s="365"/>
      <c r="Q53" s="365"/>
      <c r="R53" s="365"/>
      <c r="S53" s="366"/>
      <c r="T53" s="364" t="str">
        <f>'Additional Info &amp; Definitions'!$F$16</f>
        <v>Fiscal Year 2028</v>
      </c>
      <c r="U53" s="365"/>
      <c r="V53" s="365"/>
      <c r="W53" s="365"/>
      <c r="X53" s="365"/>
      <c r="Y53" s="365"/>
      <c r="Z53" s="365"/>
      <c r="AA53" s="366"/>
      <c r="AB53" s="357"/>
      <c r="AC53" s="200"/>
      <c r="AD53" s="78"/>
      <c r="AE53" s="78"/>
      <c r="AF53" s="78"/>
      <c r="AG53" s="78"/>
    </row>
    <row r="54" spans="2:33" ht="15.75" thickBot="1">
      <c r="B54" s="335"/>
      <c r="C54" s="359"/>
      <c r="D54" s="112" t="s">
        <v>42</v>
      </c>
      <c r="E54" s="113" t="s">
        <v>43</v>
      </c>
      <c r="F54" s="113" t="s">
        <v>13</v>
      </c>
      <c r="G54" s="113" t="s">
        <v>44</v>
      </c>
      <c r="H54" s="113" t="s">
        <v>45</v>
      </c>
      <c r="I54" s="114" t="s">
        <v>46</v>
      </c>
      <c r="J54" s="113" t="s">
        <v>47</v>
      </c>
      <c r="K54" s="115" t="s">
        <v>16</v>
      </c>
      <c r="L54" s="112" t="s">
        <v>42</v>
      </c>
      <c r="M54" s="113" t="s">
        <v>43</v>
      </c>
      <c r="N54" s="113" t="s">
        <v>13</v>
      </c>
      <c r="O54" s="113" t="s">
        <v>44</v>
      </c>
      <c r="P54" s="113" t="s">
        <v>45</v>
      </c>
      <c r="Q54" s="114" t="s">
        <v>46</v>
      </c>
      <c r="R54" s="113" t="s">
        <v>47</v>
      </c>
      <c r="S54" s="115" t="s">
        <v>16</v>
      </c>
      <c r="T54" s="112" t="s">
        <v>42</v>
      </c>
      <c r="U54" s="113" t="s">
        <v>43</v>
      </c>
      <c r="V54" s="158" t="s">
        <v>13</v>
      </c>
      <c r="W54" s="113" t="s">
        <v>44</v>
      </c>
      <c r="X54" s="113" t="s">
        <v>45</v>
      </c>
      <c r="Y54" s="114" t="s">
        <v>46</v>
      </c>
      <c r="Z54" s="113" t="s">
        <v>47</v>
      </c>
      <c r="AA54" s="115" t="s">
        <v>16</v>
      </c>
      <c r="AB54" s="209"/>
      <c r="AC54" s="200"/>
      <c r="AD54" s="85" t="s">
        <v>13</v>
      </c>
      <c r="AE54" s="86" t="s">
        <v>44</v>
      </c>
      <c r="AF54" s="78"/>
      <c r="AG54" s="78"/>
    </row>
    <row r="55" spans="2:33">
      <c r="B55" s="210" t="s">
        <v>48</v>
      </c>
      <c r="C55" s="283"/>
      <c r="D55" s="257"/>
      <c r="E55" s="284">
        <f t="shared" ref="E55:E58" si="6">D55/1600</f>
        <v>0</v>
      </c>
      <c r="F55" s="223"/>
      <c r="G55" s="285"/>
      <c r="H55" s="286" t="str">
        <f t="shared" ref="H55" si="7">IF(G55="Full Fiscal Year", 52, IF(G55="Fall Only Fiscal", 26, IF(G55="Spring Only Fiscal", 26, IF(G55="Full Academic Year", 40, IF(G55="Fall Only Semester", 20, IF(G55="Spring Only Semester", 20,"0"))))))</f>
        <v>0</v>
      </c>
      <c r="I55" s="284"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215">
        <f>E55*F55*H55</f>
        <v>0</v>
      </c>
      <c r="K55" s="218">
        <f>J55*'Additional Info &amp; Definitions'!$D$20</f>
        <v>0</v>
      </c>
      <c r="L55" s="257"/>
      <c r="M55" s="284">
        <f t="shared" ref="M55:M58" si="8">L55/1600</f>
        <v>0</v>
      </c>
      <c r="N55" s="223"/>
      <c r="O55" s="285"/>
      <c r="P55" s="286" t="str">
        <f t="shared" ref="P55:P58" si="9">IF(O55="Full Fiscal Year", 52, IF(O55="Fall Only Fiscal", 26, IF(O55="Spring Only Fiscal", 26, IF(O55="Full Academic Year", 40, IF(O55="Fall Only Semester", 20, IF(O55="Spring Only Semester", 20,"0"))))))</f>
        <v>0</v>
      </c>
      <c r="Q55" s="284"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215">
        <f>M55*N55*P55</f>
        <v>0</v>
      </c>
      <c r="S55" s="218">
        <f>R55*'Additional Info &amp; Definitions'!$E$20</f>
        <v>0</v>
      </c>
      <c r="T55" s="257"/>
      <c r="U55" s="284">
        <f t="shared" ref="U55:U58" si="10">T55/1600</f>
        <v>0</v>
      </c>
      <c r="V55" s="287"/>
      <c r="W55" s="285"/>
      <c r="X55" s="286" t="str">
        <f t="shared" ref="X55:X58" si="11">IF(W55="Full Fiscal Year", 52, IF(W55="Fall Only Fiscal", 26, IF(W55="Spring Only Fiscal", 26, IF(W55="Full Academic Year", 40, IF(W55="Fall Only Semester", 20, IF(W55="Spring Only Semester", 20,"0"))))))</f>
        <v>0</v>
      </c>
      <c r="Y55" s="284"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15">
        <f>U55*V55*X55</f>
        <v>0</v>
      </c>
      <c r="AA55" s="218">
        <f>Z55*'Additional Info &amp; Definitions'!$F$20</f>
        <v>0</v>
      </c>
      <c r="AB55" s="220"/>
      <c r="AC55" s="200"/>
      <c r="AD55" s="77">
        <v>10</v>
      </c>
      <c r="AE55" s="77" t="s">
        <v>49</v>
      </c>
      <c r="AF55" s="78"/>
      <c r="AG55" s="78"/>
    </row>
    <row r="56" spans="2:33">
      <c r="B56" s="221" t="s">
        <v>50</v>
      </c>
      <c r="C56" s="288"/>
      <c r="D56" s="257"/>
      <c r="E56" s="284">
        <f t="shared" si="6"/>
        <v>0</v>
      </c>
      <c r="F56" s="223"/>
      <c r="G56" s="285"/>
      <c r="H56" s="286" t="str">
        <f t="shared" ref="H56:H58" si="12">IF(G56="Full Fiscal Year", 52, IF(G56="Fall Only Fiscal", 26, IF(G56="Spring Only Fiscal", 26, IF(G56="Full Academic Year", 40, IF(G56="Fall Only Semester", 20, IF(G56="Spring Only Semester", 20,"0"))))))</f>
        <v>0</v>
      </c>
      <c r="I56" s="284"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15">
        <f t="shared" ref="J56:J58" si="13">E56*F56*H56</f>
        <v>0</v>
      </c>
      <c r="K56" s="218">
        <f>J56*'Additional Info &amp; Definitions'!$D$20</f>
        <v>0</v>
      </c>
      <c r="L56" s="257"/>
      <c r="M56" s="284">
        <f t="shared" si="8"/>
        <v>0</v>
      </c>
      <c r="N56" s="223"/>
      <c r="O56" s="285"/>
      <c r="P56" s="286" t="str">
        <f t="shared" si="9"/>
        <v>0</v>
      </c>
      <c r="Q56" s="284"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15">
        <f t="shared" ref="R56:R58" si="14">M56*N56*P56</f>
        <v>0</v>
      </c>
      <c r="S56" s="218">
        <f>R56*'Additional Info &amp; Definitions'!$E$20</f>
        <v>0</v>
      </c>
      <c r="T56" s="257"/>
      <c r="U56" s="284">
        <f t="shared" si="10"/>
        <v>0</v>
      </c>
      <c r="V56" s="287"/>
      <c r="W56" s="285"/>
      <c r="X56" s="286" t="str">
        <f t="shared" si="11"/>
        <v>0</v>
      </c>
      <c r="Y56" s="284"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15">
        <f t="shared" ref="Z56:Z58" si="15">U56*V56*X56</f>
        <v>0</v>
      </c>
      <c r="AA56" s="218">
        <f>Z56*'Additional Info &amp; Definitions'!$F$20</f>
        <v>0</v>
      </c>
      <c r="AB56" s="220"/>
      <c r="AC56" s="200"/>
      <c r="AD56" s="77">
        <v>13.2</v>
      </c>
      <c r="AE56" s="77" t="s">
        <v>51</v>
      </c>
      <c r="AF56" s="78"/>
      <c r="AG56" s="78"/>
    </row>
    <row r="57" spans="2:33">
      <c r="B57" s="221" t="s">
        <v>52</v>
      </c>
      <c r="C57" s="288"/>
      <c r="D57" s="257"/>
      <c r="E57" s="284">
        <f t="shared" si="6"/>
        <v>0</v>
      </c>
      <c r="F57" s="223"/>
      <c r="G57" s="285"/>
      <c r="H57" s="286" t="str">
        <f t="shared" si="12"/>
        <v>0</v>
      </c>
      <c r="I57" s="284"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15">
        <f t="shared" si="13"/>
        <v>0</v>
      </c>
      <c r="K57" s="218">
        <f>J57*'Additional Info &amp; Definitions'!$D$20</f>
        <v>0</v>
      </c>
      <c r="L57" s="257"/>
      <c r="M57" s="284">
        <f t="shared" si="8"/>
        <v>0</v>
      </c>
      <c r="N57" s="223"/>
      <c r="O57" s="285"/>
      <c r="P57" s="286" t="str">
        <f t="shared" si="9"/>
        <v>0</v>
      </c>
      <c r="Q57" s="284"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15">
        <f t="shared" si="14"/>
        <v>0</v>
      </c>
      <c r="S57" s="218">
        <f>R57*'Additional Info &amp; Definitions'!$E$20</f>
        <v>0</v>
      </c>
      <c r="T57" s="257"/>
      <c r="U57" s="284">
        <f t="shared" si="10"/>
        <v>0</v>
      </c>
      <c r="V57" s="287"/>
      <c r="W57" s="285"/>
      <c r="X57" s="286" t="str">
        <f t="shared" si="11"/>
        <v>0</v>
      </c>
      <c r="Y57" s="284"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15">
        <f t="shared" si="15"/>
        <v>0</v>
      </c>
      <c r="AA57" s="218">
        <f>Z57*'Additional Info &amp; Definitions'!$F$20</f>
        <v>0</v>
      </c>
      <c r="AB57" s="220"/>
      <c r="AC57" s="200"/>
      <c r="AD57" s="77">
        <v>20</v>
      </c>
      <c r="AE57" s="77" t="s">
        <v>53</v>
      </c>
      <c r="AF57" s="78"/>
      <c r="AG57" s="78"/>
    </row>
    <row r="58" spans="2:33" ht="15.75" thickBot="1">
      <c r="B58" s="225" t="s">
        <v>54</v>
      </c>
      <c r="C58" s="289"/>
      <c r="D58" s="257"/>
      <c r="E58" s="290">
        <f t="shared" si="6"/>
        <v>0</v>
      </c>
      <c r="F58" s="228"/>
      <c r="G58" s="291"/>
      <c r="H58" s="292" t="str">
        <f t="shared" si="12"/>
        <v>0</v>
      </c>
      <c r="I58" s="290"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29">
        <f t="shared" si="13"/>
        <v>0</v>
      </c>
      <c r="K58" s="293">
        <f>J58*'Additional Info &amp; Definitions'!$D$20</f>
        <v>0</v>
      </c>
      <c r="L58" s="257"/>
      <c r="M58" s="290">
        <f t="shared" si="8"/>
        <v>0</v>
      </c>
      <c r="N58" s="228"/>
      <c r="O58" s="291"/>
      <c r="P58" s="292" t="str">
        <f t="shared" si="9"/>
        <v>0</v>
      </c>
      <c r="Q58" s="290"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29">
        <f t="shared" si="14"/>
        <v>0</v>
      </c>
      <c r="S58" s="293">
        <f>R58*'Additional Info &amp; Definitions'!$E$20</f>
        <v>0</v>
      </c>
      <c r="T58" s="257"/>
      <c r="U58" s="290">
        <f t="shared" si="10"/>
        <v>0</v>
      </c>
      <c r="V58" s="294"/>
      <c r="W58" s="291"/>
      <c r="X58" s="292" t="str">
        <f t="shared" si="11"/>
        <v>0</v>
      </c>
      <c r="Y58" s="290"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29">
        <f t="shared" si="15"/>
        <v>0</v>
      </c>
      <c r="AA58" s="293">
        <f>Z58*'Additional Info &amp; Definitions'!$F$20</f>
        <v>0</v>
      </c>
      <c r="AB58" s="234"/>
      <c r="AC58" s="200"/>
      <c r="AD58" s="77">
        <v>26.4</v>
      </c>
      <c r="AE58" s="77"/>
      <c r="AF58" s="78"/>
      <c r="AG58" s="78"/>
    </row>
    <row r="59" spans="2:33" ht="15.75" thickBot="1">
      <c r="B59" s="201"/>
      <c r="C59" s="202"/>
      <c r="D59" s="235"/>
      <c r="E59" s="235"/>
      <c r="F59" s="235"/>
      <c r="G59" s="235"/>
      <c r="H59" s="235"/>
      <c r="I59" s="236"/>
      <c r="J59" s="235"/>
      <c r="K59" s="295"/>
      <c r="L59" s="202"/>
      <c r="M59" s="202"/>
      <c r="N59" s="202"/>
      <c r="O59" s="203"/>
      <c r="P59" s="202"/>
      <c r="Q59" s="202"/>
      <c r="R59" s="202"/>
      <c r="S59" s="296"/>
      <c r="T59" s="296"/>
      <c r="U59" s="296"/>
      <c r="V59" s="297"/>
      <c r="W59" s="202"/>
      <c r="X59" s="202"/>
      <c r="Y59" s="202"/>
      <c r="Z59" s="202"/>
      <c r="AA59" s="202"/>
      <c r="AB59" s="208"/>
      <c r="AC59" s="200"/>
      <c r="AD59" s="78"/>
      <c r="AE59" s="78"/>
      <c r="AF59" s="78"/>
      <c r="AG59" s="78"/>
    </row>
    <row r="60" spans="2:33" ht="15.75" thickBot="1">
      <c r="B60" s="337" t="s">
        <v>55</v>
      </c>
      <c r="C60" s="338"/>
      <c r="D60" s="2"/>
      <c r="E60" s="2"/>
      <c r="F60" s="2"/>
      <c r="G60" s="191"/>
      <c r="H60" s="174" t="str">
        <f>_xlfn.CONCAT('Additional Info &amp; Definitions'!D16," ","Total")</f>
        <v>Fiscal Year 2026 Total</v>
      </c>
      <c r="I60" s="93">
        <f>SUM(I55:I58)</f>
        <v>0</v>
      </c>
      <c r="J60" s="4">
        <f>SUM(J55:J58)</f>
        <v>0</v>
      </c>
      <c r="K60" s="99">
        <f>SUM(K55:K58)</f>
        <v>0</v>
      </c>
      <c r="L60" s="2"/>
      <c r="M60" s="2"/>
      <c r="N60" s="2"/>
      <c r="O60" s="192"/>
      <c r="P60" s="174" t="str">
        <f>_xlfn.CONCAT('Additional Info &amp; Definitions'!E16," ","Total")</f>
        <v>Fiscal Year 2027 Total</v>
      </c>
      <c r="Q60" s="4">
        <f>SUM(Q55:Q58)</f>
        <v>0</v>
      </c>
      <c r="R60" s="4">
        <f>SUM(R55:R58)</f>
        <v>0</v>
      </c>
      <c r="S60" s="5">
        <f>SUM(S55:S58)</f>
        <v>0</v>
      </c>
      <c r="T60" s="96"/>
      <c r="U60" s="96"/>
      <c r="V60" s="159"/>
      <c r="W60" s="191"/>
      <c r="X60" s="174" t="str">
        <f>_xlfn.CONCAT('Additional Info &amp; Definitions'!F16," ","Total")</f>
        <v>Fiscal Year 2028 Total</v>
      </c>
      <c r="Y60" s="4">
        <f>SUM(Y55:Y58)</f>
        <v>0</v>
      </c>
      <c r="Z60" s="4">
        <f>SUM(Z55:Z58)</f>
        <v>0</v>
      </c>
      <c r="AA60" s="5">
        <f>SUM(AA55:AA58)</f>
        <v>0</v>
      </c>
      <c r="AB60" s="240"/>
      <c r="AC60" s="200"/>
      <c r="AD60" s="78"/>
      <c r="AE60" s="78"/>
      <c r="AF60" s="78"/>
      <c r="AG60" s="78"/>
    </row>
    <row r="61" spans="2:33" ht="15.75" thickBot="1">
      <c r="B61" s="242"/>
      <c r="C61" s="243"/>
      <c r="D61" s="243"/>
      <c r="E61" s="243"/>
      <c r="F61" s="243"/>
      <c r="G61" s="243"/>
      <c r="H61" s="243"/>
      <c r="I61" s="244"/>
      <c r="J61" s="243"/>
      <c r="K61" s="245"/>
      <c r="L61" s="243"/>
      <c r="M61" s="243"/>
      <c r="N61" s="243"/>
      <c r="O61" s="244"/>
      <c r="P61" s="243"/>
      <c r="Q61" s="243"/>
      <c r="R61" s="243"/>
      <c r="S61" s="298"/>
      <c r="T61" s="298"/>
      <c r="U61" s="298"/>
      <c r="V61" s="299"/>
      <c r="W61" s="243"/>
      <c r="X61" s="243"/>
      <c r="Y61" s="243"/>
      <c r="Z61" s="243"/>
      <c r="AA61" s="243"/>
      <c r="AB61" s="249"/>
      <c r="AC61" s="185"/>
      <c r="AD61" s="78"/>
      <c r="AE61" s="78"/>
      <c r="AF61" s="78"/>
      <c r="AG61" s="78"/>
    </row>
    <row r="62" spans="2:33">
      <c r="B62" s="300"/>
      <c r="C62" s="300"/>
      <c r="D62" s="300"/>
      <c r="E62" s="300"/>
      <c r="F62" s="300"/>
      <c r="G62" s="300"/>
      <c r="H62" s="300"/>
      <c r="I62" s="301"/>
      <c r="J62" s="300"/>
      <c r="K62" s="302"/>
      <c r="L62" s="300"/>
      <c r="M62" s="300"/>
      <c r="N62" s="300"/>
      <c r="O62" s="301"/>
      <c r="P62" s="300"/>
      <c r="Q62" s="303"/>
      <c r="R62" s="200"/>
      <c r="S62" s="304"/>
      <c r="T62" s="304"/>
      <c r="U62" s="304"/>
      <c r="V62" s="241"/>
      <c r="W62" s="200"/>
      <c r="X62" s="200"/>
      <c r="Y62" s="200"/>
      <c r="Z62" s="200"/>
      <c r="AA62" s="200"/>
      <c r="AB62" s="241"/>
      <c r="AC62" s="185"/>
      <c r="AD62" s="78"/>
      <c r="AE62" s="78"/>
      <c r="AF62" s="78"/>
      <c r="AG62" s="78"/>
    </row>
    <row r="63" spans="2:33">
      <c r="B63" s="185"/>
      <c r="C63" s="185"/>
      <c r="D63" s="185"/>
      <c r="E63" s="185"/>
      <c r="F63" s="185"/>
      <c r="G63" s="185"/>
      <c r="H63" s="185"/>
      <c r="I63" s="186"/>
      <c r="J63" s="185"/>
      <c r="K63" s="187"/>
      <c r="L63" s="185"/>
      <c r="M63" s="185"/>
      <c r="N63" s="185"/>
      <c r="O63" s="186"/>
      <c r="P63" s="185"/>
      <c r="Q63" s="185"/>
      <c r="R63" s="185"/>
      <c r="S63" s="188"/>
      <c r="T63" s="188"/>
      <c r="U63" s="188"/>
      <c r="V63" s="189"/>
      <c r="W63" s="185"/>
      <c r="X63" s="185"/>
      <c r="Y63" s="185"/>
      <c r="Z63" s="185"/>
      <c r="AA63" s="189"/>
      <c r="AB63" s="185"/>
      <c r="AC63" s="185"/>
      <c r="AD63" s="185"/>
      <c r="AE63" s="185"/>
      <c r="AF63" s="185"/>
      <c r="AG63" s="185"/>
    </row>
    <row r="64" spans="2:33">
      <c r="B64" s="185"/>
      <c r="C64" s="185"/>
      <c r="D64" s="185"/>
      <c r="E64" s="185"/>
      <c r="F64" s="185"/>
      <c r="G64" s="185"/>
      <c r="H64" s="185"/>
      <c r="I64" s="121"/>
      <c r="J64" s="121"/>
      <c r="K64" s="78"/>
      <c r="L64" s="185"/>
      <c r="M64" s="185"/>
      <c r="N64" s="185"/>
      <c r="O64" s="186"/>
      <c r="P64" s="185"/>
      <c r="Q64" s="185"/>
      <c r="R64" s="185"/>
      <c r="S64" s="188"/>
      <c r="T64" s="188"/>
      <c r="U64" s="188"/>
      <c r="V64" s="189"/>
      <c r="W64" s="185"/>
      <c r="X64" s="185"/>
      <c r="Y64" s="185"/>
      <c r="Z64" s="185"/>
      <c r="AA64" s="185"/>
      <c r="AB64" s="189"/>
      <c r="AC64" s="185"/>
      <c r="AD64" s="185"/>
      <c r="AE64" s="185"/>
      <c r="AF64" s="185"/>
      <c r="AG64" s="185"/>
    </row>
    <row r="65" spans="4:11">
      <c r="D65" s="185"/>
      <c r="E65" s="185"/>
      <c r="F65" s="185"/>
      <c r="G65" s="185"/>
      <c r="H65" s="185"/>
      <c r="I65" s="78"/>
      <c r="J65" s="78"/>
      <c r="K65" s="78"/>
    </row>
    <row r="66" spans="4:11">
      <c r="D66" s="185"/>
      <c r="E66" s="185"/>
      <c r="F66" s="185"/>
      <c r="G66" s="185"/>
      <c r="H66" s="185"/>
      <c r="I66" s="78"/>
      <c r="J66" s="78"/>
      <c r="K66" s="78"/>
    </row>
    <row r="67" spans="4:11">
      <c r="D67" s="185"/>
      <c r="E67" s="185"/>
      <c r="F67" s="185"/>
      <c r="G67" s="185"/>
      <c r="H67" s="185"/>
      <c r="I67" s="78"/>
      <c r="J67" s="78"/>
      <c r="K67" s="78"/>
    </row>
    <row r="68" spans="4:11">
      <c r="D68" s="185"/>
      <c r="E68" s="185"/>
      <c r="F68" s="185"/>
      <c r="G68" s="185"/>
      <c r="H68" s="185"/>
      <c r="I68" s="78"/>
      <c r="J68" s="78"/>
      <c r="K68" s="78"/>
    </row>
    <row r="69" spans="4:11">
      <c r="D69" s="185"/>
      <c r="E69" s="185"/>
      <c r="F69" s="185"/>
      <c r="G69" s="185"/>
      <c r="H69" s="185"/>
      <c r="I69" s="78"/>
      <c r="J69" s="78"/>
      <c r="K69" s="78"/>
    </row>
    <row r="70" spans="4:11">
      <c r="D70" s="185"/>
      <c r="E70" s="185"/>
      <c r="F70" s="185"/>
      <c r="G70" s="185"/>
      <c r="H70" s="185"/>
      <c r="I70" s="78"/>
      <c r="J70" s="78"/>
      <c r="K70" s="78"/>
    </row>
    <row r="72" spans="4:11">
      <c r="D72" s="185"/>
      <c r="E72" s="185"/>
      <c r="F72" s="185"/>
      <c r="G72" s="185"/>
      <c r="H72" s="185"/>
      <c r="I72" s="186"/>
      <c r="J72" s="185"/>
      <c r="K72" s="187"/>
    </row>
  </sheetData>
  <sheetProtection algorithmName="SHA-512" hashValue="p0Of2vaBUx4H2sbs1rw03lSRpq1Q4Y7/YgDP3gG89c/jp9xLgmCPDC5lirX1rCQm2mA1hCxi7cvTnyAdH7953Q==" saltValue="94IiDnlIg5LUnqP6/KfRnQ==" spinCount="100000" sheet="1" objects="1" scenarios="1"/>
  <protectedRanges>
    <protectedRange sqref="F55:G58 N55:O58 V55:W58 AB55:AB58 C55:D58 L55:L58 T55:T58" name="Graduate Assistants"/>
    <protectedRange sqref="V37:V46 C37:G46 J37:L46 P37:R46" name="Student Employees"/>
    <protectedRange sqref="V25:V28 C25:G28 J25:L28 P25:R28" name="Ancillary Employees"/>
    <protectedRange sqref="J13:M16 P13:R16 V13:V16 C13:G16" name="Full Benefit Employees"/>
  </protectedRanges>
  <mergeCells count="45">
    <mergeCell ref="J35:O35"/>
    <mergeCell ref="P35:T35"/>
    <mergeCell ref="D22:T22"/>
    <mergeCell ref="B33:V33"/>
    <mergeCell ref="B34:B35"/>
    <mergeCell ref="C34:C35"/>
    <mergeCell ref="D34:T34"/>
    <mergeCell ref="V34:V35"/>
    <mergeCell ref="D35:I35"/>
    <mergeCell ref="B30:C30"/>
    <mergeCell ref="B21:V21"/>
    <mergeCell ref="B22:B23"/>
    <mergeCell ref="C22:C23"/>
    <mergeCell ref="B24:C24"/>
    <mergeCell ref="V22:V23"/>
    <mergeCell ref="D23:I23"/>
    <mergeCell ref="J23:O23"/>
    <mergeCell ref="P23:T23"/>
    <mergeCell ref="B54:C54"/>
    <mergeCell ref="B60:C60"/>
    <mergeCell ref="B36:C36"/>
    <mergeCell ref="B48:C48"/>
    <mergeCell ref="B52:B53"/>
    <mergeCell ref="C52:C53"/>
    <mergeCell ref="B51:AB51"/>
    <mergeCell ref="AB52:AB53"/>
    <mergeCell ref="L53:S53"/>
    <mergeCell ref="T53:AA53"/>
    <mergeCell ref="D53:K53"/>
    <mergeCell ref="D52:AA52"/>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s>
  <phoneticPr fontId="7" type="noConversion"/>
  <dataValidations xWindow="502" yWindow="741" count="17">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P13:P16 J13:J16 E13:E16" xr:uid="{3E231E9B-03AA-4864-8D6D-680015111645}"/>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xr:uid="{758B6C3D-E13F-43C0-A3B5-258B4C7D41FF}">
      <formula1>E25&gt;14.99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be an annualized rate of $45,675 or greater." promptTitle="Minimum Rate Requirement" prompt="Stipends for graduate assistantships in FY 2028 have not been determined. For planning purposes, please use a minimum annualized rate of $45,675. Please input the annualized stipend rate, not an hourly rate. " sqref="T55:T58" xr:uid="{F4B8B715-A4F8-4437-BC68-EDECA47B61DD}">
      <formula1>T55&gt;45674</formula1>
    </dataValidation>
    <dataValidation type="list" allowBlank="1" showInputMessage="1" showErrorMessage="1" errorTitle="Invalid Entry!" error="Please select an appointment period from the list. " promptTitle="Appointment Period" prompt="Please select an appointment period from the list. " sqref="G55:G58 O55:O58 W55:W58" xr:uid="{D6642A36-12A2-4100-8A8E-9D529E69FC2A}">
      <formula1>$AE$55:$AE$57</formula1>
    </dataValidation>
    <dataValidation allowBlank="1" showInputMessage="1" showErrorMessage="1" promptTitle="Hourly Rates Only" prompt="Please convert any annual salary figures into hourly figures by dividing the salary by 2088 hours. If you do this, enter &quot;40&quot; in Hours Per Week and &quot;52&quot; in Number of Weeks. " sqref="D13:D16" xr:uid="{2F081E3D-968B-47ED-B681-4CD03FAC72D3}"/>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uture years." sqref="D25:D28" xr:uid="{21B5AC22-78D6-4B67-BC7C-C328295A4AD6}">
      <formula1>D25&gt;14.99</formula1>
    </dataValidation>
    <dataValidation type="custom" allowBlank="1" showInputMessage="1" showErrorMessage="1" errorTitle="Invalid Entry!" error="Hourly rate must be $15.25 an hour or greater.  " promptTitle="Minimum Rate Requirement" prompt="Minimum wage for staff members is expected to rise to $15.25 per hour effective FY27. This is a planning rate only. " sqref="J25:J28" xr:uid="{3A6FBD5B-DE41-40DC-B13F-3C54A545BE01}">
      <formula1>J25&gt;15.24</formula1>
    </dataValidation>
    <dataValidation type="custom" allowBlank="1" showInputMessage="1" showErrorMessage="1" errorTitle="Invalid Entry!" error="Hourly rate must be $15.50 per hour or greater" promptTitle="Minimum Rate Requirement" prompt="Minimum wage for staff members is expected to rise to $15.50 per hour for FY28. This is a planning rate only. " sqref="P25:P28" xr:uid="{34FC8C1D-F1E4-4802-A40A-41FF65619BF6}">
      <formula1>P25&gt;15.49</formula1>
    </dataValidation>
    <dataValidation type="custom" allowBlank="1" showInputMessage="1" showErrorMessage="1" errorTitle="Invalid Entry!" error="Hourly rate must be $15.00 per hour or greater. " promptTitle="Minimum Rate Requirement" prompt="Minimum wage for student employees is expected to be $15.00 per hour. Minimum wage is expected to continue to rise. This is a planning rate only. " sqref="D37:D46" xr:uid="{C2105102-3358-4A85-9BA3-885296897BB8}">
      <formula1>D37&gt;14.99</formula1>
    </dataValidation>
    <dataValidation type="custom" allowBlank="1" showInputMessage="1" showErrorMessage="1" errorTitle="Invalid Entry!" error="Hourly rate must be $15.25 per hour or greater. " promptTitle="Minimum Rate Requirement" prompt="Minimum wage for students is expected to rise to $15.25 per hour effective FY27. This is a planning rate only.  " sqref="J37:J46" xr:uid="{A27BB69D-189D-4721-ACE1-4947FA801F79}">
      <formula1>J37&gt;15.24</formula1>
    </dataValidation>
    <dataValidation type="custom" allowBlank="1" showInputMessage="1" showErrorMessage="1" errorTitle="Invalid Entry!" error="Hourly rate must be $15.50 per hour or greater. " promptTitle="Minimum Rate Requirement" prompt="Minimum wage for student employees is expected to rise to $15.50 per hour in FY28. Please use this amount or higher as a planning rate. " sqref="P37:P46" xr:uid="{5F05644A-0732-4270-9542-F70744953DFB}">
      <formula1>P37&gt;15.49</formula1>
    </dataValidation>
    <dataValidation type="custom" allowBlank="1" showInputMessage="1" showErrorMessage="1" errorTitle="Invalid Entry!" error="Stipend rate must be an annualized rate and be $43,500 or greater. " promptTitle="Minimum Rate Requirement" prompt="Please use an annualized stipend rate of $43,500 for FY26. This is a planning rate only and subject to change when rates are released. Please input the annualized stipend rate, not an hourly rate. " sqref="D55:D58" xr:uid="{BFC76CE2-1363-4E1D-AD86-17500691FA9B}">
      <formula1>D55&gt;43499</formula1>
    </dataValidation>
    <dataValidation type="custom" allowBlank="1" showInputMessage="1" showErrorMessage="1" errorTitle="Invalid Entry!" error="Stipend rate must be an annualized rate of $45,675 or greater" promptTitle="Minimum Rate Requirement" prompt="Stipends for graduate assistantships in FY2027 have not been determined. For planning purposes, please use a minimum annualized rate of $45,675. Please input the annualized stipend rate, not an hourly rate. " sqref="L55:L58" xr:uid="{E4389D63-D699-4450-B90F-8D8AB7052390}">
      <formula1>L55&gt;45674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1002"/>
  <sheetViews>
    <sheetView topLeftCell="B39" zoomScaleNormal="100" workbookViewId="0">
      <selection activeCell="D56" sqref="D56"/>
    </sheetView>
  </sheetViews>
  <sheetFormatPr defaultColWidth="12.625" defaultRowHeight="15" customHeight="1"/>
  <cols>
    <col min="1" max="1" width="3.125" style="8" customWidth="1"/>
    <col min="2" max="2" width="30.125" style="8" customWidth="1"/>
    <col min="3" max="3" width="45.625" style="8" bestFit="1" customWidth="1"/>
    <col min="4" max="6" width="13.375" style="8" customWidth="1"/>
    <col min="7" max="7" width="53.875" style="132" customWidth="1"/>
    <col min="8" max="8" width="11.875" style="8" bestFit="1" customWidth="1"/>
    <col min="9" max="9" width="53.625" style="8" customWidth="1"/>
    <col min="10" max="25" width="7.625" style="8" customWidth="1"/>
    <col min="26" max="16384" width="12.625" style="8"/>
  </cols>
  <sheetData>
    <row r="1" spans="1:7" ht="15" customHeight="1" thickBot="1"/>
    <row r="2" spans="1:7" ht="27" thickBot="1">
      <c r="B2" s="315" t="str">
        <f>_xlfn.CONCAT("Campus Sustainability Fund - Annual Grant Funding Request - Operating Budget for", " ",'Project Information Summary'!C12)</f>
        <v>Campus Sustainability Fund - Annual Grant Funding Request - Operating Budget for Fungi Blocks for Fresh Crops</v>
      </c>
      <c r="C2" s="316"/>
      <c r="D2" s="316"/>
      <c r="E2" s="316"/>
      <c r="F2" s="316"/>
      <c r="G2" s="317"/>
    </row>
    <row r="3" spans="1:7" ht="15" customHeight="1" thickBot="1">
      <c r="B3" s="72"/>
      <c r="C3" s="73"/>
      <c r="D3" s="73"/>
      <c r="E3" s="73"/>
      <c r="F3" s="73"/>
      <c r="G3" s="143"/>
    </row>
    <row r="4" spans="1:7" ht="45" customHeight="1">
      <c r="B4" s="342" t="s">
        <v>56</v>
      </c>
      <c r="C4" s="343"/>
      <c r="D4" s="343"/>
      <c r="E4" s="343"/>
      <c r="F4" s="343"/>
      <c r="G4" s="344"/>
    </row>
    <row r="5" spans="1:7" ht="60" customHeight="1">
      <c r="B5" s="381" t="s">
        <v>57</v>
      </c>
      <c r="C5" s="346"/>
      <c r="D5" s="346"/>
      <c r="E5" s="346"/>
      <c r="F5" s="346"/>
      <c r="G5" s="347"/>
    </row>
    <row r="6" spans="1:7" ht="60" customHeight="1">
      <c r="B6" s="345" t="s">
        <v>58</v>
      </c>
      <c r="C6" s="346"/>
      <c r="D6" s="346"/>
      <c r="E6" s="346"/>
      <c r="F6" s="346"/>
      <c r="G6" s="347"/>
    </row>
    <row r="7" spans="1:7" ht="60" customHeight="1">
      <c r="B7" s="345" t="s">
        <v>59</v>
      </c>
      <c r="C7" s="346"/>
      <c r="D7" s="346"/>
      <c r="E7" s="346"/>
      <c r="F7" s="346"/>
      <c r="G7" s="347"/>
    </row>
    <row r="8" spans="1:7" ht="30" customHeight="1">
      <c r="B8" s="372" t="s">
        <v>60</v>
      </c>
      <c r="C8" s="373"/>
      <c r="D8" s="373"/>
      <c r="E8" s="373"/>
      <c r="F8" s="373"/>
      <c r="G8" s="374"/>
    </row>
    <row r="9" spans="1:7" ht="45" customHeight="1" thickBot="1">
      <c r="B9" s="375" t="s">
        <v>61</v>
      </c>
      <c r="C9" s="376"/>
      <c r="D9" s="376"/>
      <c r="E9" s="376"/>
      <c r="F9" s="376"/>
      <c r="G9" s="377"/>
    </row>
    <row r="10" spans="1:7" ht="14.25" customHeight="1" thickBot="1">
      <c r="B10" s="14"/>
      <c r="C10" s="15"/>
      <c r="D10" s="15"/>
      <c r="E10" s="15"/>
      <c r="F10" s="15"/>
      <c r="G10" s="144"/>
    </row>
    <row r="11" spans="1:7" ht="19.5" thickBot="1">
      <c r="B11" s="378" t="s">
        <v>62</v>
      </c>
      <c r="C11" s="379"/>
      <c r="D11" s="379"/>
      <c r="E11" s="379"/>
      <c r="F11" s="379"/>
      <c r="G11" s="380"/>
    </row>
    <row r="12" spans="1:7" ht="14.25" customHeight="1">
      <c r="B12" s="16" t="s">
        <v>63</v>
      </c>
      <c r="C12" s="17" t="s">
        <v>64</v>
      </c>
      <c r="D12" s="382" t="s">
        <v>10</v>
      </c>
      <c r="E12" s="383"/>
      <c r="F12" s="384"/>
      <c r="G12" s="145" t="s">
        <v>65</v>
      </c>
    </row>
    <row r="13" spans="1:7" ht="14.25" customHeight="1">
      <c r="A13" s="18"/>
      <c r="B13" s="389"/>
      <c r="C13" s="390"/>
      <c r="D13" s="28" t="str">
        <f>'Additional Info &amp; Definitions'!$D$16</f>
        <v>Fiscal Year 2026</v>
      </c>
      <c r="E13" s="12" t="str">
        <f>'Additional Info &amp; Definitions'!$E$16</f>
        <v>Fiscal Year 2027</v>
      </c>
      <c r="F13" s="29" t="str">
        <f>'Additional Info &amp; Definitions'!$F$16</f>
        <v>Fiscal Year 2028</v>
      </c>
      <c r="G13" s="146"/>
    </row>
    <row r="14" spans="1:7" ht="14.25" customHeight="1">
      <c r="B14" s="19" t="s">
        <v>66</v>
      </c>
      <c r="C14" s="20" t="s">
        <v>67</v>
      </c>
      <c r="D14" s="61">
        <f>'Annual Grant Personnel Summary'!H18</f>
        <v>10996.96</v>
      </c>
      <c r="E14" s="62">
        <f>'Annual Grant Personnel Summary'!N18</f>
        <v>0</v>
      </c>
      <c r="F14" s="63">
        <f>'Annual Grant Personnel Summary'!S18</f>
        <v>0</v>
      </c>
      <c r="G14" s="147"/>
    </row>
    <row r="15" spans="1:7" ht="14.25" customHeight="1">
      <c r="B15" s="19" t="s">
        <v>66</v>
      </c>
      <c r="C15" s="20" t="s">
        <v>68</v>
      </c>
      <c r="D15" s="61">
        <f>'Annual Grant Personnel Summary'!H30</f>
        <v>0</v>
      </c>
      <c r="E15" s="62">
        <f>'Annual Grant Personnel Summary'!N30</f>
        <v>0</v>
      </c>
      <c r="F15" s="63">
        <f>'Annual Grant Personnel Summary'!S30</f>
        <v>0</v>
      </c>
      <c r="G15" s="147"/>
    </row>
    <row r="16" spans="1:7" ht="14.25" customHeight="1">
      <c r="B16" s="19" t="s">
        <v>66</v>
      </c>
      <c r="C16" s="20" t="s">
        <v>69</v>
      </c>
      <c r="D16" s="61">
        <f>'Annual Grant Personnel Summary'!H48</f>
        <v>48360</v>
      </c>
      <c r="E16" s="62">
        <f>'Annual Grant Personnel Summary'!N48</f>
        <v>0</v>
      </c>
      <c r="F16" s="63">
        <f>'Annual Grant Personnel Summary'!S48</f>
        <v>0</v>
      </c>
      <c r="G16" s="147"/>
    </row>
    <row r="17" spans="1:8" ht="14.25" customHeight="1" thickBot="1">
      <c r="B17" s="21" t="s">
        <v>66</v>
      </c>
      <c r="C17" s="22" t="s">
        <v>70</v>
      </c>
      <c r="D17" s="64">
        <f>'Annual Grant Personnel Summary'!J60</f>
        <v>0</v>
      </c>
      <c r="E17" s="65">
        <f>'Annual Grant Personnel Summary'!R60</f>
        <v>0</v>
      </c>
      <c r="F17" s="66">
        <f>'Annual Grant Personnel Summary'!Z60</f>
        <v>0</v>
      </c>
      <c r="G17" s="147"/>
    </row>
    <row r="18" spans="1:8" ht="19.5" thickBot="1">
      <c r="B18" s="385" t="s">
        <v>71</v>
      </c>
      <c r="C18" s="386"/>
      <c r="D18" s="23">
        <f>SUM(D14:D17)</f>
        <v>59356.959999999999</v>
      </c>
      <c r="E18" s="24">
        <f>SUM(E14:E17)</f>
        <v>0</v>
      </c>
      <c r="F18" s="25">
        <f>SUM(F14:F17)</f>
        <v>0</v>
      </c>
      <c r="G18" s="148"/>
    </row>
    <row r="19" spans="1:8" ht="14.25" customHeight="1" thickBot="1">
      <c r="A19" s="18"/>
      <c r="B19" s="26"/>
      <c r="C19" s="27"/>
      <c r="D19" s="27"/>
      <c r="E19" s="27"/>
      <c r="F19" s="27"/>
      <c r="G19" s="149"/>
      <c r="H19" s="18"/>
    </row>
    <row r="20" spans="1:8" ht="14.25" customHeight="1">
      <c r="B20" s="16" t="s">
        <v>63</v>
      </c>
      <c r="C20" s="17" t="s">
        <v>64</v>
      </c>
      <c r="D20" s="382" t="s">
        <v>10</v>
      </c>
      <c r="E20" s="383"/>
      <c r="F20" s="384"/>
      <c r="G20" s="145" t="s">
        <v>65</v>
      </c>
    </row>
    <row r="21" spans="1:8" ht="14.25" customHeight="1">
      <c r="A21" s="18"/>
      <c r="B21" s="389"/>
      <c r="C21" s="390"/>
      <c r="D21" s="28" t="str">
        <f>'Additional Info &amp; Definitions'!$D$16</f>
        <v>Fiscal Year 2026</v>
      </c>
      <c r="E21" s="12" t="str">
        <f>'Additional Info &amp; Definitions'!$E$16</f>
        <v>Fiscal Year 2027</v>
      </c>
      <c r="F21" s="29" t="str">
        <f>'Additional Info &amp; Definitions'!$F$16</f>
        <v>Fiscal Year 2028</v>
      </c>
      <c r="G21" s="146"/>
    </row>
    <row r="22" spans="1:8" ht="14.25" customHeight="1">
      <c r="B22" s="19" t="s">
        <v>72</v>
      </c>
      <c r="C22" s="20" t="s">
        <v>73</v>
      </c>
      <c r="D22" s="59">
        <f>'Annual Grant Personnel Summary'!I18</f>
        <v>3519.0272</v>
      </c>
      <c r="E22" s="13">
        <f>'Annual Grant Personnel Summary'!O18</f>
        <v>0</v>
      </c>
      <c r="F22" s="60">
        <f>'Annual Grant Personnel Summary'!T18</f>
        <v>0</v>
      </c>
      <c r="G22" s="147"/>
    </row>
    <row r="23" spans="1:8" ht="14.25" customHeight="1">
      <c r="B23" s="19" t="s">
        <v>72</v>
      </c>
      <c r="C23" s="20" t="s">
        <v>74</v>
      </c>
      <c r="D23" s="59">
        <f>'Annual Grant Personnel Summary'!I30</f>
        <v>0</v>
      </c>
      <c r="E23" s="13">
        <f>'Annual Grant Personnel Summary'!O30</f>
        <v>0</v>
      </c>
      <c r="F23" s="60">
        <f>'Annual Grant Personnel Summary'!T30</f>
        <v>0</v>
      </c>
      <c r="G23" s="147"/>
    </row>
    <row r="24" spans="1:8" ht="14.25" customHeight="1">
      <c r="B24" s="19" t="s">
        <v>72</v>
      </c>
      <c r="C24" s="20" t="s">
        <v>75</v>
      </c>
      <c r="D24" s="59">
        <f>'Annual Grant Personnel Summary'!I48</f>
        <v>967.20000000000016</v>
      </c>
      <c r="E24" s="13">
        <f>'Annual Grant Personnel Summary'!O48</f>
        <v>0</v>
      </c>
      <c r="F24" s="60">
        <f>'Annual Grant Personnel Summary'!T48</f>
        <v>0</v>
      </c>
      <c r="G24" s="147"/>
    </row>
    <row r="25" spans="1:8" ht="14.25" customHeight="1" thickBot="1">
      <c r="B25" s="21" t="s">
        <v>72</v>
      </c>
      <c r="C25" s="22" t="s">
        <v>76</v>
      </c>
      <c r="D25" s="56">
        <f>'Annual Grant Personnel Summary'!K60</f>
        <v>0</v>
      </c>
      <c r="E25" s="57">
        <f>'Annual Grant Personnel Summary'!S60</f>
        <v>0</v>
      </c>
      <c r="F25" s="58">
        <f>'Annual Grant Personnel Summary'!AA60</f>
        <v>0</v>
      </c>
      <c r="G25" s="147"/>
    </row>
    <row r="26" spans="1:8" ht="20.25" thickTop="1" thickBot="1">
      <c r="B26" s="385" t="s">
        <v>77</v>
      </c>
      <c r="C26" s="386"/>
      <c r="D26" s="30">
        <f>SUM(D22:D25)</f>
        <v>4486.2272000000003</v>
      </c>
      <c r="E26" s="31">
        <f t="shared" ref="E26" si="0">SUM(E22:E25)</f>
        <v>0</v>
      </c>
      <c r="F26" s="32">
        <f>SUM(F22:F25)</f>
        <v>0</v>
      </c>
      <c r="G26" s="150"/>
    </row>
    <row r="27" spans="1:8" ht="14.25" customHeight="1" thickBot="1">
      <c r="A27" s="18"/>
      <c r="B27" s="26"/>
      <c r="C27" s="27"/>
      <c r="D27" s="27"/>
      <c r="E27" s="27"/>
      <c r="F27" s="27"/>
      <c r="G27" s="149"/>
      <c r="H27" s="18"/>
    </row>
    <row r="28" spans="1:8" ht="14.25" customHeight="1">
      <c r="B28" s="16" t="s">
        <v>63</v>
      </c>
      <c r="C28" s="17" t="s">
        <v>64</v>
      </c>
      <c r="D28" s="382" t="s">
        <v>10</v>
      </c>
      <c r="E28" s="383"/>
      <c r="F28" s="384"/>
      <c r="G28" s="145" t="s">
        <v>65</v>
      </c>
    </row>
    <row r="29" spans="1:8" ht="14.25" customHeight="1">
      <c r="A29" s="18"/>
      <c r="B29" s="391"/>
      <c r="C29" s="392"/>
      <c r="D29" s="28" t="str">
        <f>'Additional Info &amp; Definitions'!$D$16</f>
        <v>Fiscal Year 2026</v>
      </c>
      <c r="E29" s="12" t="s">
        <v>78</v>
      </c>
      <c r="F29" s="29" t="str">
        <f>'Additional Info &amp; Definitions'!$F$16</f>
        <v>Fiscal Year 2028</v>
      </c>
      <c r="G29" s="146"/>
    </row>
    <row r="30" spans="1:8" ht="15.75" thickBot="1">
      <c r="B30" s="33" t="s">
        <v>79</v>
      </c>
      <c r="C30" s="34" t="s">
        <v>79</v>
      </c>
      <c r="D30" s="56">
        <f>'Annual Grant Personnel Summary'!I60</f>
        <v>0</v>
      </c>
      <c r="E30" s="57">
        <f>'Annual Grant Personnel Summary'!Q60</f>
        <v>0</v>
      </c>
      <c r="F30" s="58">
        <f>'Annual Grant Personnel Summary'!Y60</f>
        <v>0</v>
      </c>
      <c r="G30" s="147"/>
    </row>
    <row r="31" spans="1:8" ht="19.5" thickBot="1">
      <c r="B31" s="387" t="s">
        <v>80</v>
      </c>
      <c r="C31" s="388"/>
      <c r="D31" s="23">
        <f>D30</f>
        <v>0</v>
      </c>
      <c r="E31" s="24">
        <f t="shared" ref="E31:F31" si="1">E30</f>
        <v>0</v>
      </c>
      <c r="F31" s="25">
        <f t="shared" si="1"/>
        <v>0</v>
      </c>
      <c r="G31" s="150"/>
    </row>
    <row r="32" spans="1:8" ht="14.25" customHeight="1" thickBot="1">
      <c r="B32" s="35"/>
      <c r="C32" s="36"/>
      <c r="D32" s="37"/>
      <c r="E32" s="37"/>
      <c r="F32" s="37"/>
      <c r="G32" s="151"/>
    </row>
    <row r="33" spans="1:7" ht="19.5" thickBot="1">
      <c r="B33" s="378" t="s">
        <v>81</v>
      </c>
      <c r="C33" s="379"/>
      <c r="D33" s="379"/>
      <c r="E33" s="379"/>
      <c r="F33" s="379"/>
      <c r="G33" s="380"/>
    </row>
    <row r="34" spans="1:7" ht="14.25" customHeight="1">
      <c r="B34" s="16" t="s">
        <v>82</v>
      </c>
      <c r="C34" s="17" t="s">
        <v>64</v>
      </c>
      <c r="D34" s="382" t="s">
        <v>10</v>
      </c>
      <c r="E34" s="383"/>
      <c r="F34" s="384"/>
      <c r="G34" s="145" t="s">
        <v>65</v>
      </c>
    </row>
    <row r="35" spans="1:7" ht="14.25" customHeight="1">
      <c r="A35" s="18"/>
      <c r="B35" s="389"/>
      <c r="C35" s="390"/>
      <c r="D35" s="28" t="str">
        <f>'Additional Info &amp; Definitions'!$D$16</f>
        <v>Fiscal Year 2026</v>
      </c>
      <c r="E35" s="12" t="str">
        <f>'Additional Info &amp; Definitions'!$E$16</f>
        <v>Fiscal Year 2027</v>
      </c>
      <c r="F35" s="29" t="str">
        <f>'Additional Info &amp; Definitions'!$F$16</f>
        <v>Fiscal Year 2028</v>
      </c>
      <c r="G35" s="146"/>
    </row>
    <row r="36" spans="1:7" ht="60" customHeight="1">
      <c r="B36" s="19" t="s">
        <v>83</v>
      </c>
      <c r="C36" s="311" t="s">
        <v>84</v>
      </c>
      <c r="D36" s="79">
        <v>2623.95</v>
      </c>
      <c r="E36" s="70"/>
      <c r="F36" s="71"/>
      <c r="G36" s="147"/>
    </row>
    <row r="37" spans="1:7" ht="14.25" customHeight="1">
      <c r="B37" s="19" t="s">
        <v>83</v>
      </c>
      <c r="C37" s="38" t="s">
        <v>85</v>
      </c>
      <c r="D37" s="79">
        <v>2000</v>
      </c>
      <c r="E37" s="70"/>
      <c r="F37" s="71"/>
      <c r="G37" s="147"/>
    </row>
    <row r="38" spans="1:7" ht="14.25" customHeight="1">
      <c r="B38" s="19" t="s">
        <v>83</v>
      </c>
      <c r="C38" s="38" t="s">
        <v>86</v>
      </c>
      <c r="D38" s="79">
        <v>3000</v>
      </c>
      <c r="E38" s="70"/>
      <c r="F38" s="71"/>
      <c r="G38" s="147"/>
    </row>
    <row r="39" spans="1:7" ht="14.25" customHeight="1">
      <c r="B39" s="19" t="s">
        <v>83</v>
      </c>
      <c r="C39" s="38" t="s">
        <v>87</v>
      </c>
      <c r="D39" s="79">
        <v>1000</v>
      </c>
      <c r="E39" s="70"/>
      <c r="F39" s="71"/>
      <c r="G39" s="147"/>
    </row>
    <row r="40" spans="1:7" ht="14.25" customHeight="1">
      <c r="B40" s="19" t="s">
        <v>83</v>
      </c>
      <c r="C40" s="38" t="s">
        <v>88</v>
      </c>
      <c r="D40" s="79">
        <v>1000</v>
      </c>
      <c r="E40" s="70"/>
      <c r="F40" s="71"/>
      <c r="G40" s="147"/>
    </row>
    <row r="41" spans="1:7" ht="14.25" customHeight="1">
      <c r="B41" s="19" t="s">
        <v>83</v>
      </c>
      <c r="C41" s="38" t="s">
        <v>89</v>
      </c>
      <c r="D41" s="79">
        <v>800</v>
      </c>
      <c r="E41" s="70"/>
      <c r="F41" s="71"/>
      <c r="G41" s="147"/>
    </row>
    <row r="42" spans="1:7" ht="14.25" customHeight="1">
      <c r="B42" s="19" t="s">
        <v>83</v>
      </c>
      <c r="C42" s="38" t="s">
        <v>90</v>
      </c>
      <c r="D42" s="79">
        <v>1500</v>
      </c>
      <c r="E42" s="70"/>
      <c r="F42" s="71"/>
      <c r="G42" s="147"/>
    </row>
    <row r="43" spans="1:7" ht="14.25" customHeight="1">
      <c r="B43" s="19" t="s">
        <v>83</v>
      </c>
      <c r="C43" s="38" t="s">
        <v>91</v>
      </c>
      <c r="D43" s="79">
        <v>800</v>
      </c>
      <c r="E43" s="70"/>
      <c r="F43" s="71"/>
      <c r="G43" s="147"/>
    </row>
    <row r="44" spans="1:7" ht="14.25" customHeight="1">
      <c r="B44" s="19" t="s">
        <v>83</v>
      </c>
      <c r="C44" s="38" t="s">
        <v>92</v>
      </c>
      <c r="D44" s="79">
        <v>400</v>
      </c>
      <c r="E44" s="70"/>
      <c r="F44" s="71"/>
      <c r="G44" s="147"/>
    </row>
    <row r="45" spans="1:7" ht="14.25" customHeight="1">
      <c r="B45" s="19" t="s">
        <v>83</v>
      </c>
      <c r="C45" s="38" t="s">
        <v>93</v>
      </c>
      <c r="D45" s="79">
        <v>500</v>
      </c>
      <c r="E45" s="70"/>
      <c r="F45" s="71"/>
      <c r="G45" s="147"/>
    </row>
    <row r="46" spans="1:7" ht="14.25" customHeight="1">
      <c r="B46" s="19" t="s">
        <v>83</v>
      </c>
      <c r="C46" s="38" t="s">
        <v>94</v>
      </c>
      <c r="D46" s="79">
        <v>500</v>
      </c>
      <c r="E46" s="70"/>
      <c r="F46" s="71"/>
      <c r="G46" s="147"/>
    </row>
    <row r="47" spans="1:7" ht="14.25" customHeight="1">
      <c r="B47" s="19" t="s">
        <v>83</v>
      </c>
      <c r="C47" s="38" t="s">
        <v>95</v>
      </c>
      <c r="D47" s="79">
        <v>900</v>
      </c>
      <c r="E47" s="70"/>
      <c r="F47" s="71"/>
      <c r="G47" s="147"/>
    </row>
    <row r="48" spans="1:7" ht="14.25" customHeight="1">
      <c r="B48" s="19" t="s">
        <v>83</v>
      </c>
      <c r="C48" s="38" t="s">
        <v>96</v>
      </c>
      <c r="D48" s="79">
        <v>300</v>
      </c>
      <c r="E48" s="70"/>
      <c r="F48" s="71"/>
      <c r="G48" s="147"/>
    </row>
    <row r="49" spans="1:7" ht="14.25" customHeight="1">
      <c r="B49" s="19" t="s">
        <v>83</v>
      </c>
      <c r="C49" s="38"/>
      <c r="D49" s="79"/>
      <c r="E49" s="70"/>
      <c r="F49" s="71"/>
      <c r="G49" s="147"/>
    </row>
    <row r="50" spans="1:7" ht="14.25" customHeight="1" thickBot="1">
      <c r="B50" s="21" t="s">
        <v>83</v>
      </c>
      <c r="C50" s="39"/>
      <c r="D50" s="80"/>
      <c r="E50" s="81"/>
      <c r="F50" s="82"/>
      <c r="G50" s="152"/>
    </row>
    <row r="51" spans="1:7" ht="20.25" thickTop="1" thickBot="1">
      <c r="B51" s="385" t="s">
        <v>97</v>
      </c>
      <c r="C51" s="386"/>
      <c r="D51" s="30">
        <f>SUM(D36:D50)</f>
        <v>15323.95</v>
      </c>
      <c r="E51" s="31">
        <f t="shared" ref="E51:F51" si="2">SUM(E36:E50)</f>
        <v>0</v>
      </c>
      <c r="F51" s="32">
        <f t="shared" si="2"/>
        <v>0</v>
      </c>
      <c r="G51" s="150"/>
    </row>
    <row r="52" spans="1:7" ht="14.25" customHeight="1" thickBot="1">
      <c r="B52" s="35"/>
      <c r="C52" s="36"/>
      <c r="D52" s="37"/>
      <c r="E52" s="37"/>
      <c r="F52" s="37"/>
      <c r="G52" s="151"/>
    </row>
    <row r="53" spans="1:7" ht="19.5" thickBot="1">
      <c r="B53" s="378" t="s">
        <v>98</v>
      </c>
      <c r="C53" s="379"/>
      <c r="D53" s="379"/>
      <c r="E53" s="379"/>
      <c r="F53" s="379"/>
      <c r="G53" s="380"/>
    </row>
    <row r="54" spans="1:7" ht="14.25" customHeight="1">
      <c r="B54" s="16" t="s">
        <v>99</v>
      </c>
      <c r="C54" s="17" t="s">
        <v>64</v>
      </c>
      <c r="D54" s="382" t="s">
        <v>10</v>
      </c>
      <c r="E54" s="383"/>
      <c r="F54" s="384"/>
      <c r="G54" s="145" t="s">
        <v>65</v>
      </c>
    </row>
    <row r="55" spans="1:7" ht="14.25" customHeight="1">
      <c r="A55" s="18"/>
      <c r="B55" s="389"/>
      <c r="C55" s="390"/>
      <c r="D55" s="28" t="str">
        <f>'Additional Info &amp; Definitions'!$D$16</f>
        <v>Fiscal Year 2026</v>
      </c>
      <c r="E55" s="12" t="str">
        <f>'Additional Info &amp; Definitions'!$E$16</f>
        <v>Fiscal Year 2027</v>
      </c>
      <c r="F55" s="29" t="str">
        <f>'Additional Info &amp; Definitions'!$F$16</f>
        <v>Fiscal Year 2028</v>
      </c>
      <c r="G55" s="146"/>
    </row>
    <row r="56" spans="1:7" ht="47.25" customHeight="1">
      <c r="B56" s="19" t="s">
        <v>98</v>
      </c>
      <c r="C56" s="311" t="s">
        <v>100</v>
      </c>
      <c r="D56" s="79">
        <v>9000</v>
      </c>
      <c r="E56" s="70"/>
      <c r="F56" s="71"/>
      <c r="G56" s="152"/>
    </row>
    <row r="57" spans="1:7" ht="14.25" customHeight="1">
      <c r="B57" s="19" t="s">
        <v>98</v>
      </c>
      <c r="C57" s="38"/>
      <c r="D57" s="87"/>
      <c r="E57" s="70"/>
      <c r="F57" s="71"/>
      <c r="G57" s="152"/>
    </row>
    <row r="58" spans="1:7" ht="14.25" customHeight="1">
      <c r="B58" s="19" t="s">
        <v>98</v>
      </c>
      <c r="C58" s="38"/>
      <c r="D58" s="79"/>
      <c r="E58" s="70"/>
      <c r="F58" s="71"/>
      <c r="G58" s="152"/>
    </row>
    <row r="59" spans="1:7" ht="14.25" customHeight="1">
      <c r="B59" s="19" t="s">
        <v>98</v>
      </c>
      <c r="C59" s="38"/>
      <c r="D59" s="79"/>
      <c r="E59" s="70"/>
      <c r="F59" s="71"/>
      <c r="G59" s="152"/>
    </row>
    <row r="60" spans="1:7" ht="14.25" customHeight="1" thickBot="1">
      <c r="B60" s="21" t="s">
        <v>98</v>
      </c>
      <c r="C60" s="39"/>
      <c r="D60" s="80"/>
      <c r="E60" s="81"/>
      <c r="F60" s="82"/>
      <c r="G60" s="152"/>
    </row>
    <row r="61" spans="1:7" ht="20.25" thickTop="1" thickBot="1">
      <c r="B61" s="385" t="s">
        <v>101</v>
      </c>
      <c r="C61" s="386"/>
      <c r="D61" s="30">
        <f>SUM(D56:D60)</f>
        <v>9000</v>
      </c>
      <c r="E61" s="31">
        <f t="shared" ref="E61:F61" si="3">SUM(E56:E60)</f>
        <v>0</v>
      </c>
      <c r="F61" s="32">
        <f t="shared" si="3"/>
        <v>0</v>
      </c>
      <c r="G61" s="150"/>
    </row>
    <row r="62" spans="1:7" ht="14.25" customHeight="1" thickBot="1">
      <c r="B62" s="40"/>
      <c r="C62" s="41"/>
      <c r="D62" s="27"/>
      <c r="E62" s="27"/>
      <c r="F62" s="27"/>
      <c r="G62" s="149"/>
    </row>
    <row r="63" spans="1:7" ht="19.5" thickBot="1">
      <c r="B63" s="378" t="s">
        <v>102</v>
      </c>
      <c r="C63" s="379"/>
      <c r="D63" s="379"/>
      <c r="E63" s="379"/>
      <c r="F63" s="379"/>
      <c r="G63" s="380"/>
    </row>
    <row r="64" spans="1:7" ht="14.25" customHeight="1">
      <c r="B64" s="16" t="s">
        <v>103</v>
      </c>
      <c r="C64" s="17" t="s">
        <v>64</v>
      </c>
      <c r="D64" s="382" t="s">
        <v>10</v>
      </c>
      <c r="E64" s="383"/>
      <c r="F64" s="384"/>
      <c r="G64" s="145" t="s">
        <v>65</v>
      </c>
    </row>
    <row r="65" spans="1:9" ht="14.25" customHeight="1">
      <c r="B65" s="400"/>
      <c r="C65" s="401"/>
      <c r="D65" s="28" t="str">
        <f>'Additional Info &amp; Definitions'!$D$16</f>
        <v>Fiscal Year 2026</v>
      </c>
      <c r="E65" s="12" t="str">
        <f>'Additional Info &amp; Definitions'!$E$16</f>
        <v>Fiscal Year 2027</v>
      </c>
      <c r="F65" s="29" t="str">
        <f>'Additional Info &amp; Definitions'!$F$16</f>
        <v>Fiscal Year 2028</v>
      </c>
      <c r="G65" s="146"/>
    </row>
    <row r="66" spans="1:9" ht="14.25" customHeight="1">
      <c r="B66" s="19" t="s">
        <v>104</v>
      </c>
      <c r="C66" s="42"/>
      <c r="D66" s="79"/>
      <c r="E66" s="70"/>
      <c r="F66" s="71"/>
      <c r="G66" s="153"/>
    </row>
    <row r="67" spans="1:9" ht="14.25" customHeight="1">
      <c r="B67" s="19" t="s">
        <v>104</v>
      </c>
      <c r="C67" s="42"/>
      <c r="D67" s="79"/>
      <c r="E67" s="70"/>
      <c r="F67" s="71"/>
      <c r="G67" s="153"/>
    </row>
    <row r="68" spans="1:9" ht="14.25" customHeight="1">
      <c r="B68" s="19" t="s">
        <v>105</v>
      </c>
      <c r="C68" s="38"/>
      <c r="D68" s="79"/>
      <c r="E68" s="70"/>
      <c r="F68" s="71"/>
      <c r="G68" s="153"/>
    </row>
    <row r="69" spans="1:9" ht="14.25" customHeight="1">
      <c r="B69" s="19" t="s">
        <v>105</v>
      </c>
      <c r="C69" s="42"/>
      <c r="D69" s="79"/>
      <c r="E69" s="70"/>
      <c r="F69" s="71"/>
      <c r="G69" s="153"/>
    </row>
    <row r="70" spans="1:9" ht="14.25" customHeight="1">
      <c r="B70" s="103" t="s">
        <v>106</v>
      </c>
      <c r="C70" s="104"/>
      <c r="D70" s="105"/>
      <c r="E70" s="106"/>
      <c r="F70" s="107"/>
      <c r="G70" s="153"/>
    </row>
    <row r="71" spans="1:9" ht="14.25" customHeight="1">
      <c r="B71" s="103" t="s">
        <v>106</v>
      </c>
      <c r="C71" s="104"/>
      <c r="D71" s="105"/>
      <c r="E71" s="106"/>
      <c r="F71" s="107"/>
      <c r="G71" s="153"/>
    </row>
    <row r="72" spans="1:9" ht="14.25" customHeight="1" thickBot="1">
      <c r="B72" s="21" t="s">
        <v>107</v>
      </c>
      <c r="C72" s="43"/>
      <c r="D72" s="80"/>
      <c r="E72" s="81"/>
      <c r="F72" s="82"/>
      <c r="G72" s="153"/>
    </row>
    <row r="73" spans="1:9" ht="20.25" thickTop="1" thickBot="1">
      <c r="B73" s="387" t="s">
        <v>108</v>
      </c>
      <c r="C73" s="388"/>
      <c r="D73" s="30">
        <f>SUM(D66:D72)</f>
        <v>0</v>
      </c>
      <c r="E73" s="31">
        <f>SUM(E66:E72)</f>
        <v>0</v>
      </c>
      <c r="F73" s="32">
        <f>SUM(F66:F72)</f>
        <v>0</v>
      </c>
      <c r="G73" s="150"/>
    </row>
    <row r="74" spans="1:9" customFormat="1">
      <c r="B74" s="40"/>
      <c r="C74" s="41"/>
      <c r="D74" s="27"/>
      <c r="E74" s="27"/>
      <c r="F74" s="27"/>
      <c r="G74" s="149"/>
    </row>
    <row r="75" spans="1:9" s="46" customFormat="1" ht="26.25">
      <c r="A75" s="45"/>
      <c r="B75" s="397" t="s">
        <v>109</v>
      </c>
      <c r="C75" s="398"/>
      <c r="D75" s="398"/>
      <c r="E75" s="398"/>
      <c r="F75" s="398"/>
      <c r="G75" s="399"/>
      <c r="H75" s="45"/>
    </row>
    <row r="76" spans="1:9" ht="14.25" customHeight="1">
      <c r="A76" s="18"/>
      <c r="B76" s="26"/>
      <c r="C76" s="27"/>
      <c r="D76" s="382" t="s">
        <v>110</v>
      </c>
      <c r="E76" s="383"/>
      <c r="F76" s="384"/>
      <c r="G76" s="145"/>
      <c r="H76" s="18"/>
    </row>
    <row r="77" spans="1:9" ht="14.25" customHeight="1">
      <c r="A77" s="18"/>
      <c r="B77" s="26"/>
      <c r="C77" s="27"/>
      <c r="D77" s="28" t="str">
        <f>'Additional Info &amp; Definitions'!$D$16</f>
        <v>Fiscal Year 2026</v>
      </c>
      <c r="E77" s="12" t="str">
        <f>'Additional Info &amp; Definitions'!$E$16</f>
        <v>Fiscal Year 2027</v>
      </c>
      <c r="F77" s="29" t="str">
        <f>'Additional Info &amp; Definitions'!$F$16</f>
        <v>Fiscal Year 2028</v>
      </c>
      <c r="G77" s="154"/>
      <c r="H77" s="18"/>
    </row>
    <row r="78" spans="1:9" ht="19.5" thickBot="1">
      <c r="A78" s="18"/>
      <c r="B78" s="395" t="s">
        <v>111</v>
      </c>
      <c r="C78" s="396"/>
      <c r="D78" s="53">
        <f>SUM(D18,D26,D31,D51,D61,D73)</f>
        <v>88167.137199999997</v>
      </c>
      <c r="E78" s="54">
        <f t="shared" ref="E78:F78" si="4">SUM(E18,E26,E31,E51,E61,E73)</f>
        <v>0</v>
      </c>
      <c r="F78" s="55">
        <f t="shared" si="4"/>
        <v>0</v>
      </c>
      <c r="G78" s="155"/>
      <c r="H78" s="84"/>
      <c r="I78"/>
    </row>
    <row r="79" spans="1:9" ht="14.25" customHeight="1" thickBot="1">
      <c r="B79" s="26"/>
      <c r="C79" s="44"/>
      <c r="D79" s="181"/>
      <c r="E79" s="181"/>
      <c r="F79" s="181"/>
      <c r="G79" s="156"/>
      <c r="H79" s="18"/>
    </row>
    <row r="80" spans="1:9" ht="14.25" customHeight="1" thickBot="1">
      <c r="B80" s="40"/>
      <c r="C80" s="167"/>
      <c r="D80" s="160" t="str">
        <f>'Additional Info &amp; Definitions'!$D$16</f>
        <v>Fiscal Year 2026</v>
      </c>
      <c r="E80" s="161" t="str">
        <f>'Additional Info &amp; Definitions'!$E$16</f>
        <v>Fiscal Year 2027</v>
      </c>
      <c r="F80" s="162" t="str">
        <f>'Additional Info &amp; Definitions'!$F$16</f>
        <v>Fiscal Year 2028</v>
      </c>
      <c r="G80" s="165"/>
      <c r="H80" s="18"/>
    </row>
    <row r="81" spans="2:9" ht="27" thickBot="1">
      <c r="B81" s="393" t="s">
        <v>112</v>
      </c>
      <c r="C81" s="394"/>
      <c r="D81" s="163">
        <f>ROUNDUP(D78,-2)</f>
        <v>88200</v>
      </c>
      <c r="E81" s="163">
        <f>ROUNDUP(E78,-2)</f>
        <v>0</v>
      </c>
      <c r="F81" s="164">
        <f>ROUNDUP(F78,-2)</f>
        <v>0</v>
      </c>
      <c r="G81" s="166"/>
      <c r="H81" s="88" t="str">
        <f>IF((OR(D81&gt;100000,E81&gt;100000,F81&gt;100000)),"OVER BUDGET"," ")</f>
        <v xml:space="preserve"> </v>
      </c>
      <c r="I81" s="47" t="str">
        <f>IF(H81="OVER BUDGET","One or more fiscal years is over our $100,000 limit. Please reduce your budget to below $100,000 before submitting.", " ")</f>
        <v xml:space="preserve"> </v>
      </c>
    </row>
    <row r="82" spans="2:9" ht="14.25" customHeight="1">
      <c r="B82" s="48"/>
      <c r="C82" s="173"/>
      <c r="D82" s="49"/>
      <c r="E82" s="49"/>
      <c r="F82" s="49"/>
      <c r="G82" s="171"/>
    </row>
    <row r="83" spans="2:9" ht="14.25" customHeight="1">
      <c r="B83" s="48"/>
      <c r="C83" s="173"/>
      <c r="D83" s="49"/>
      <c r="E83" s="49"/>
      <c r="F83" s="49"/>
      <c r="G83" s="171"/>
    </row>
    <row r="84" spans="2:9" ht="14.25" customHeight="1">
      <c r="B84" s="48"/>
      <c r="C84" s="173"/>
      <c r="D84" s="49"/>
      <c r="E84" s="49"/>
      <c r="F84" s="49"/>
      <c r="G84" s="171"/>
    </row>
    <row r="85" spans="2:9" ht="14.25" customHeight="1">
      <c r="B85" s="48"/>
      <c r="C85" s="173"/>
      <c r="D85" s="49"/>
      <c r="E85" s="49"/>
      <c r="F85" s="49"/>
      <c r="G85" s="171"/>
    </row>
    <row r="86" spans="2:9" ht="14.25" customHeight="1">
      <c r="B86" s="48"/>
      <c r="C86" s="173"/>
      <c r="D86" s="49"/>
      <c r="E86" s="49"/>
      <c r="F86" s="49"/>
      <c r="G86" s="171"/>
    </row>
    <row r="87" spans="2:9" ht="14.25" customHeight="1">
      <c r="B87" s="48"/>
      <c r="C87" s="173"/>
      <c r="D87" s="49"/>
      <c r="E87" s="49"/>
      <c r="F87" s="49"/>
      <c r="G87" s="171"/>
    </row>
    <row r="88" spans="2:9" ht="14.25" customHeight="1">
      <c r="B88" s="48"/>
      <c r="C88" s="173"/>
      <c r="D88" s="49"/>
      <c r="E88" s="49"/>
      <c r="F88" s="49"/>
      <c r="G88" s="171"/>
    </row>
    <row r="89" spans="2:9" ht="14.25" customHeight="1">
      <c r="B89" s="48"/>
      <c r="C89" s="173"/>
      <c r="D89" s="49"/>
      <c r="E89" s="49"/>
      <c r="F89" s="49"/>
      <c r="G89" s="171"/>
    </row>
    <row r="90" spans="2:9" ht="14.25" customHeight="1">
      <c r="B90" s="48"/>
      <c r="C90" s="173"/>
      <c r="D90" s="49"/>
      <c r="E90" s="49"/>
      <c r="F90" s="49"/>
      <c r="G90" s="171"/>
    </row>
    <row r="91" spans="2:9" ht="14.25" customHeight="1">
      <c r="B91" s="173"/>
      <c r="C91" s="173"/>
      <c r="D91" s="49"/>
      <c r="E91" s="49"/>
      <c r="F91" s="49"/>
      <c r="G91" s="171"/>
    </row>
    <row r="92" spans="2:9" ht="14.25" customHeight="1"/>
    <row r="93" spans="2:9" ht="14.25" customHeight="1"/>
    <row r="94" spans="2:9" ht="14.25" customHeight="1"/>
    <row r="95" spans="2:9" ht="14.25" customHeight="1"/>
    <row r="96" spans="2:9"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sheetProtection algorithmName="SHA-512" hashValue="cNB3YG0GWHzJPDnnfe50cmC/ehWTMIxsvLZrYpk0sngvudNG8qvKLLs9/77LF/tD1j5LemzAiKwveSPvbQqgPA==" saltValue="pCiOiG9SSLjsycsN80Za+Q==" spinCount="100000" sheet="1" objects="1" scenarios="1"/>
  <protectedRanges>
    <protectedRange sqref="C66:C72" name="Travel"/>
    <protectedRange sqref="C56:F60" name="Capital Equipment"/>
    <protectedRange sqref="C36:F50" name="Supplies"/>
    <protectedRange sqref="G14:G18 G22:G26 G30:G31 G36:G51 G56:G61 G66:G73 G81" name="Notes"/>
  </protectedRanges>
  <mergeCells count="33">
    <mergeCell ref="B55:C55"/>
    <mergeCell ref="B65:C65"/>
    <mergeCell ref="B53:G53"/>
    <mergeCell ref="D54:F54"/>
    <mergeCell ref="B61:C61"/>
    <mergeCell ref="B63:G63"/>
    <mergeCell ref="D64:F64"/>
    <mergeCell ref="B81:C81"/>
    <mergeCell ref="B78:C78"/>
    <mergeCell ref="B75:G75"/>
    <mergeCell ref="D76:F76"/>
    <mergeCell ref="B73:C73"/>
    <mergeCell ref="D12:F12"/>
    <mergeCell ref="B51:C51"/>
    <mergeCell ref="D20:F20"/>
    <mergeCell ref="B26:C26"/>
    <mergeCell ref="B33:G33"/>
    <mergeCell ref="D34:F34"/>
    <mergeCell ref="D28:F28"/>
    <mergeCell ref="B31:C31"/>
    <mergeCell ref="B13:C13"/>
    <mergeCell ref="B21:C21"/>
    <mergeCell ref="B29:C29"/>
    <mergeCell ref="B18:C18"/>
    <mergeCell ref="B35:C35"/>
    <mergeCell ref="B6:G6"/>
    <mergeCell ref="B8:G8"/>
    <mergeCell ref="B9:G9"/>
    <mergeCell ref="B2:G2"/>
    <mergeCell ref="B11:G11"/>
    <mergeCell ref="B4:G4"/>
    <mergeCell ref="B5:G5"/>
    <mergeCell ref="B7:G7"/>
  </mergeCells>
  <conditionalFormatting sqref="H81">
    <cfRule type="containsText" dxfId="1" priority="1" operator="containsText" text="OVER BUDGET">
      <formula>NOT(ISERROR(SEARCH("OVER BUDGET",H81)))</formula>
    </cfRule>
  </conditionalFormatting>
  <dataValidations count="7">
    <dataValidation allowBlank="1" showInputMessage="1" showErrorMessage="1" prompt="Please provide a detailed but succinct summary of supplies and/or operations expenses that may be needed. " sqref="C36:C49"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50"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60 C72" xr:uid="{913DF382-1620-4ACB-9242-B32E85E57F38}"/>
    <dataValidation allowBlank="1" showInputMessage="1" showErrorMessage="1" prompt="Please provide a detailed but succinct summary of any capital equipment (greater than $5,000 in value) that may be needed. " sqref="C56:C59" xr:uid="{2C2BE98D-2B71-4D0C-8D33-DB30C7AED61D}"/>
    <dataValidation allowBlank="1" showInputMessage="1" showErrorMessage="1" prompt="Please provide a detailed but succinct summary of travel expenses that may be needed. " sqref="C66:C71" xr:uid="{DD4D26E0-A425-4C60-8E23-E905719E05A7}"/>
    <dataValidation allowBlank="1" showInputMessage="1" showErrorMessage="1" promptTitle="Rounded Funding Request" prompt="Note: All Total Annual Grant Funding Requests are rounded up to the nearest multiple of $100. " sqref="D81:F81" xr:uid="{2CC27E8D-7FFC-4E43-8CE2-4ED6B52BBD43}"/>
    <dataValidation allowBlank="1" showInputMessage="1" showErrorMessage="1" promptTitle="Additional Information" prompt="More information on Capital Equipment can be found in the Additional Info &amp; Definitions sheet. " sqref="B53:G53"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sheetPr codeName="Sheet4"/>
  <dimension ref="A1:G42"/>
  <sheetViews>
    <sheetView tabSelected="1" topLeftCell="A20" workbookViewId="0">
      <selection activeCell="C15" sqref="C15"/>
    </sheetView>
  </sheetViews>
  <sheetFormatPr defaultColWidth="9" defaultRowHeight="15"/>
  <cols>
    <col min="1" max="1" width="3.125" style="8" customWidth="1"/>
    <col min="2" max="2" width="47.875" style="132" bestFit="1" customWidth="1"/>
    <col min="3" max="5" width="40.625" style="8" customWidth="1"/>
    <col min="6" max="6" width="11.875" style="8" bestFit="1" customWidth="1"/>
    <col min="7" max="7" width="46" style="8" customWidth="1"/>
    <col min="8" max="16384" width="9" style="8"/>
  </cols>
  <sheetData>
    <row r="1" spans="2:7" ht="15.75" thickBot="1"/>
    <row r="2" spans="2:7" ht="27" thickBot="1">
      <c r="B2" s="315" t="str">
        <f>_xlfn.CONCAT("Campus Sustainability Fund - Annual Grant Funding Request - Project Information Summary for", " ",C12)</f>
        <v>Campus Sustainability Fund - Annual Grant Funding Request - Project Information Summary for Fungi Blocks for Fresh Crops</v>
      </c>
      <c r="C2" s="316"/>
      <c r="D2" s="316"/>
      <c r="E2" s="316"/>
      <c r="F2" s="316"/>
      <c r="G2" s="317"/>
    </row>
    <row r="3" spans="2:7" ht="15.75" thickBot="1">
      <c r="B3" s="133"/>
      <c r="C3" s="73"/>
      <c r="D3" s="73"/>
      <c r="E3" s="73"/>
      <c r="F3" s="73"/>
      <c r="G3" s="74"/>
    </row>
    <row r="4" spans="2:7">
      <c r="B4" s="406" t="s">
        <v>113</v>
      </c>
      <c r="C4" s="319"/>
      <c r="D4" s="319"/>
      <c r="E4" s="319"/>
      <c r="F4" s="319"/>
      <c r="G4" s="320"/>
    </row>
    <row r="5" spans="2:7">
      <c r="B5" s="321"/>
      <c r="C5" s="322"/>
      <c r="D5" s="322"/>
      <c r="E5" s="322"/>
      <c r="F5" s="322"/>
      <c r="G5" s="323"/>
    </row>
    <row r="6" spans="2:7">
      <c r="B6" s="321"/>
      <c r="C6" s="322"/>
      <c r="D6" s="322"/>
      <c r="E6" s="322"/>
      <c r="F6" s="322"/>
      <c r="G6" s="323"/>
    </row>
    <row r="7" spans="2:7">
      <c r="B7" s="321"/>
      <c r="C7" s="322"/>
      <c r="D7" s="322"/>
      <c r="E7" s="322"/>
      <c r="F7" s="322"/>
      <c r="G7" s="323"/>
    </row>
    <row r="8" spans="2:7">
      <c r="B8" s="321"/>
      <c r="C8" s="322"/>
      <c r="D8" s="322"/>
      <c r="E8" s="322"/>
      <c r="F8" s="322"/>
      <c r="G8" s="323"/>
    </row>
    <row r="9" spans="2:7" ht="71.25" customHeight="1" thickBot="1">
      <c r="B9" s="324"/>
      <c r="C9" s="325"/>
      <c r="D9" s="325"/>
      <c r="E9" s="325"/>
      <c r="F9" s="325"/>
      <c r="G9" s="326"/>
    </row>
    <row r="10" spans="2:7" ht="15.75" thickBot="1"/>
    <row r="11" spans="2:7" ht="18.75">
      <c r="B11" s="402" t="s">
        <v>114</v>
      </c>
      <c r="C11" s="403"/>
      <c r="D11" s="172"/>
    </row>
    <row r="12" spans="2:7">
      <c r="B12" s="134" t="s">
        <v>115</v>
      </c>
      <c r="C12" s="68" t="s">
        <v>116</v>
      </c>
      <c r="D12" s="9"/>
    </row>
    <row r="13" spans="2:7">
      <c r="B13" s="134" t="s">
        <v>117</v>
      </c>
      <c r="C13" s="67" t="s">
        <v>118</v>
      </c>
      <c r="D13" s="9"/>
    </row>
    <row r="14" spans="2:7">
      <c r="B14" s="134" t="s">
        <v>119</v>
      </c>
      <c r="C14" s="69">
        <v>2650122</v>
      </c>
      <c r="D14" s="10"/>
    </row>
    <row r="15" spans="2:7">
      <c r="B15" s="134" t="s">
        <v>120</v>
      </c>
      <c r="C15" s="69">
        <v>26.54</v>
      </c>
      <c r="D15" s="10"/>
    </row>
    <row r="16" spans="2:7">
      <c r="B16" s="134" t="s">
        <v>121</v>
      </c>
      <c r="C16" s="69" t="s">
        <v>122</v>
      </c>
      <c r="D16" s="10"/>
    </row>
    <row r="17" spans="1:7">
      <c r="B17" s="135" t="s">
        <v>123</v>
      </c>
      <c r="C17" s="312">
        <v>45839</v>
      </c>
      <c r="D17" s="10"/>
    </row>
    <row r="18" spans="1:7" ht="15.75" thickBot="1">
      <c r="B18" s="136" t="s">
        <v>124</v>
      </c>
      <c r="C18" s="313">
        <v>46203</v>
      </c>
      <c r="D18" s="11"/>
    </row>
    <row r="19" spans="1:7" ht="15.75" thickBot="1"/>
    <row r="20" spans="1:7" ht="19.5" thickBot="1">
      <c r="B20" s="402" t="s">
        <v>125</v>
      </c>
      <c r="C20" s="404"/>
      <c r="D20" s="404"/>
      <c r="E20" s="405"/>
      <c r="F20" s="18"/>
    </row>
    <row r="21" spans="1:7">
      <c r="B21" s="137"/>
      <c r="C21" s="178" t="str">
        <f>'Additional Info &amp; Definitions'!$D$16</f>
        <v>Fiscal Year 2026</v>
      </c>
      <c r="D21" s="179" t="str">
        <f>'Additional Info &amp; Definitions'!$E$16</f>
        <v>Fiscal Year 2027</v>
      </c>
      <c r="E21" s="180" t="str">
        <f>'Additional Info &amp; Definitions'!$F$16</f>
        <v>Fiscal Year 2028</v>
      </c>
      <c r="F21" s="18"/>
    </row>
    <row r="22" spans="1:7">
      <c r="B22" s="138" t="s">
        <v>126</v>
      </c>
      <c r="C22" s="59">
        <f>'Annual Grant Operating Budget'!D14+'Annual Grant Operating Budget'!D22</f>
        <v>14515.9872</v>
      </c>
      <c r="D22" s="13">
        <f>'Annual Grant Operating Budget'!E14+'Annual Grant Operating Budget'!E22</f>
        <v>0</v>
      </c>
      <c r="E22" s="60">
        <f>'Annual Grant Operating Budget'!F14+'Annual Grant Operating Budget'!F22</f>
        <v>0</v>
      </c>
      <c r="F22" s="18"/>
    </row>
    <row r="23" spans="1:7">
      <c r="B23" s="138" t="s">
        <v>127</v>
      </c>
      <c r="C23" s="59">
        <f>'Annual Grant Operating Budget'!D15+'Annual Grant Operating Budget'!D23</f>
        <v>0</v>
      </c>
      <c r="D23" s="13">
        <f>'Annual Grant Operating Budget'!E15+'Annual Grant Operating Budget'!E23</f>
        <v>0</v>
      </c>
      <c r="E23" s="60">
        <f>'Annual Grant Operating Budget'!F15+'Annual Grant Operating Budget'!F23</f>
        <v>0</v>
      </c>
      <c r="F23" s="18"/>
    </row>
    <row r="24" spans="1:7">
      <c r="B24" s="138" t="s">
        <v>128</v>
      </c>
      <c r="C24" s="59">
        <f>'Annual Grant Operating Budget'!D16+'Annual Grant Operating Budget'!D24</f>
        <v>49327.199999999997</v>
      </c>
      <c r="D24" s="13">
        <f>'Annual Grant Operating Budget'!E16+'Annual Grant Operating Budget'!E24</f>
        <v>0</v>
      </c>
      <c r="E24" s="60">
        <f>'Annual Grant Operating Budget'!F16+'Annual Grant Operating Budget'!F24</f>
        <v>0</v>
      </c>
      <c r="F24" s="18"/>
    </row>
    <row r="25" spans="1:7">
      <c r="B25" s="138" t="s">
        <v>129</v>
      </c>
      <c r="C25" s="59">
        <f>'Annual Grant Operating Budget'!D17+'Annual Grant Operating Budget'!D25+'Annual Grant Operating Budget'!D30</f>
        <v>0</v>
      </c>
      <c r="D25" s="13">
        <f>'Annual Grant Operating Budget'!E17+'Annual Grant Operating Budget'!E25+'Annual Grant Operating Budget'!E30</f>
        <v>0</v>
      </c>
      <c r="E25" s="60">
        <f>'Annual Grant Operating Budget'!F17+'Annual Grant Operating Budget'!F25+'Annual Grant Operating Budget'!F30</f>
        <v>0</v>
      </c>
      <c r="F25" s="18"/>
    </row>
    <row r="26" spans="1:7">
      <c r="B26" s="138" t="s">
        <v>130</v>
      </c>
      <c r="C26" s="59">
        <f>'Annual Grant Operating Budget'!D51</f>
        <v>15323.95</v>
      </c>
      <c r="D26" s="13">
        <f>'Annual Grant Operating Budget'!E51</f>
        <v>0</v>
      </c>
      <c r="E26" s="60">
        <f>'Annual Grant Operating Budget'!F51</f>
        <v>0</v>
      </c>
      <c r="F26" s="18"/>
    </row>
    <row r="27" spans="1:7">
      <c r="B27" s="138" t="s">
        <v>131</v>
      </c>
      <c r="C27" s="59">
        <f>'Annual Grant Operating Budget'!D61</f>
        <v>9000</v>
      </c>
      <c r="D27" s="13">
        <f>'Annual Grant Operating Budget'!E61</f>
        <v>0</v>
      </c>
      <c r="E27" s="60">
        <f>'Annual Grant Operating Budget'!F61</f>
        <v>0</v>
      </c>
      <c r="F27" s="18"/>
    </row>
    <row r="28" spans="1:7">
      <c r="B28" s="139" t="s">
        <v>132</v>
      </c>
      <c r="C28" s="59">
        <f>'Annual Grant Operating Budget'!D73</f>
        <v>0</v>
      </c>
      <c r="D28" s="13">
        <f>'Annual Grant Operating Budget'!E73</f>
        <v>0</v>
      </c>
      <c r="E28" s="60">
        <f>'Annual Grant Operating Budget'!F73</f>
        <v>0</v>
      </c>
      <c r="F28" s="18"/>
    </row>
    <row r="29" spans="1:7" ht="20.25" thickTop="1" thickBot="1">
      <c r="A29" s="18"/>
      <c r="B29" s="140" t="s">
        <v>111</v>
      </c>
      <c r="C29" s="168">
        <f>'Annual Grant Operating Budget'!D81</f>
        <v>88200</v>
      </c>
      <c r="D29" s="168">
        <f>'Annual Grant Operating Budget'!E81</f>
        <v>0</v>
      </c>
      <c r="E29" s="169">
        <f>'Annual Grant Operating Budget'!F81</f>
        <v>0</v>
      </c>
      <c r="F29" s="89" t="str">
        <f>'Annual Grant Operating Budget'!H81</f>
        <v xml:space="preserve"> </v>
      </c>
      <c r="G29" s="47" t="str">
        <f>IF(F29="OVER BUDGET","One or more fiscal years is over our $100,000 limit. Please reduce your budget to below $100,000 before submitting.", " ")</f>
        <v xml:space="preserve"> </v>
      </c>
    </row>
    <row r="30" spans="1:7" ht="15.75" thickBot="1"/>
    <row r="31" spans="1:7" ht="18.75">
      <c r="B31" s="402" t="s">
        <v>133</v>
      </c>
      <c r="C31" s="407"/>
      <c r="D31" s="407"/>
      <c r="E31" s="403"/>
    </row>
    <row r="32" spans="1:7">
      <c r="B32" s="141" t="s">
        <v>134</v>
      </c>
      <c r="C32" s="12" t="str">
        <f>'Additional Info &amp; Definitions'!$D$16</f>
        <v>Fiscal Year 2026</v>
      </c>
      <c r="D32" s="12" t="str">
        <f>'Additional Info &amp; Definitions'!$E$16</f>
        <v>Fiscal Year 2027</v>
      </c>
      <c r="E32" s="29" t="str">
        <f>'Additional Info &amp; Definitions'!$F$16</f>
        <v>Fiscal Year 2028</v>
      </c>
    </row>
    <row r="33" spans="2:5">
      <c r="B33" s="142"/>
      <c r="C33" s="70"/>
      <c r="D33" s="70"/>
      <c r="E33" s="71"/>
    </row>
    <row r="34" spans="2:5">
      <c r="B34" s="142"/>
      <c r="C34" s="70"/>
      <c r="D34" s="70"/>
      <c r="E34" s="71"/>
    </row>
    <row r="35" spans="2:5">
      <c r="B35" s="142"/>
      <c r="C35" s="70"/>
      <c r="D35" s="70"/>
      <c r="E35" s="71"/>
    </row>
    <row r="36" spans="2:5">
      <c r="B36" s="142"/>
      <c r="C36" s="70"/>
      <c r="D36" s="70"/>
      <c r="E36" s="71"/>
    </row>
    <row r="37" spans="2:5" ht="15.75" thickBot="1">
      <c r="B37" s="142"/>
      <c r="C37" s="70"/>
      <c r="D37" s="70"/>
      <c r="E37" s="71"/>
    </row>
    <row r="38" spans="2:5" ht="19.5" thickBot="1">
      <c r="B38" s="140" t="s">
        <v>135</v>
      </c>
      <c r="C38" s="51">
        <f>SUM(C33:C37)</f>
        <v>0</v>
      </c>
      <c r="D38" s="51">
        <f t="shared" ref="D38:E38" si="0">SUM(D33:D37)</f>
        <v>0</v>
      </c>
      <c r="E38" s="52">
        <f t="shared" si="0"/>
        <v>0</v>
      </c>
    </row>
    <row r="39" spans="2:5" ht="15.75" thickBot="1">
      <c r="B39" s="133"/>
      <c r="C39" s="73"/>
      <c r="D39" s="73"/>
      <c r="E39" s="74"/>
    </row>
    <row r="40" spans="2:5" ht="19.5" thickBot="1">
      <c r="B40" s="140" t="s">
        <v>136</v>
      </c>
      <c r="C40" s="51">
        <f>C29+C38</f>
        <v>88200</v>
      </c>
      <c r="D40" s="51">
        <f t="shared" ref="D40:E40" si="1">D29+D38</f>
        <v>0</v>
      </c>
      <c r="E40" s="51">
        <f t="shared" si="1"/>
        <v>0</v>
      </c>
    </row>
    <row r="41" spans="2:5" ht="15.75" thickBot="1">
      <c r="B41" s="133"/>
      <c r="C41" s="73"/>
      <c r="D41" s="73"/>
      <c r="E41" s="74"/>
    </row>
    <row r="42" spans="2:5" ht="19.5" thickBot="1">
      <c r="B42" s="140" t="s">
        <v>137</v>
      </c>
      <c r="C42" s="83">
        <f>C29/C40</f>
        <v>1</v>
      </c>
      <c r="D42" s="83" t="e">
        <f t="shared" ref="D42:E42" si="2">D29/D40</f>
        <v>#DIV/0!</v>
      </c>
      <c r="E42" s="83" t="e">
        <f t="shared" si="2"/>
        <v>#DIV/0!</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3:E37" name="Additional Funding Sources Summary"/>
  </protectedRanges>
  <mergeCells count="5">
    <mergeCell ref="B11:C11"/>
    <mergeCell ref="B20:E20"/>
    <mergeCell ref="B2:G2"/>
    <mergeCell ref="B4:G9"/>
    <mergeCell ref="B31:E31"/>
  </mergeCells>
  <conditionalFormatting sqref="F29">
    <cfRule type="containsText" dxfId="0" priority="1" operator="containsText" text="OVER BUDGET">
      <formula>NOT(ISERROR(SEARCH("OVER BUDGET",F29)))</formula>
    </cfRule>
  </conditionalFormatting>
  <dataValidations disablePrompts="1"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sheetPr codeName="Sheet5"/>
  <dimension ref="B2:H29"/>
  <sheetViews>
    <sheetView topLeftCell="A21" workbookViewId="0">
      <selection activeCell="B28" sqref="B28:H28"/>
    </sheetView>
  </sheetViews>
  <sheetFormatPr defaultColWidth="9" defaultRowHeight="15"/>
  <cols>
    <col min="1" max="1" width="2.875" style="8" customWidth="1"/>
    <col min="2" max="2" width="3.125" style="8" customWidth="1"/>
    <col min="3" max="3" width="30.625" style="8" customWidth="1"/>
    <col min="4" max="6" width="13" style="8" bestFit="1" customWidth="1"/>
    <col min="7" max="7" width="30.625" style="8" customWidth="1"/>
    <col min="8" max="8" width="39.625" style="8" customWidth="1"/>
    <col min="9" max="16384" width="9" style="8"/>
  </cols>
  <sheetData>
    <row r="2" spans="2:8">
      <c r="B2" s="314"/>
      <c r="C2" s="314"/>
      <c r="D2" s="314"/>
      <c r="E2" s="314"/>
    </row>
    <row r="3" spans="2:8">
      <c r="B3" s="314"/>
      <c r="C3" s="314"/>
      <c r="D3" s="314"/>
      <c r="E3" s="314"/>
    </row>
    <row r="4" spans="2:8">
      <c r="B4" s="314"/>
      <c r="C4" s="314"/>
      <c r="D4" s="314"/>
      <c r="E4" s="314"/>
    </row>
    <row r="5" spans="2:8">
      <c r="B5" s="314"/>
      <c r="C5" s="314"/>
      <c r="D5" s="314"/>
      <c r="E5" s="314"/>
    </row>
    <row r="6" spans="2:8">
      <c r="B6" s="314"/>
      <c r="C6" s="314"/>
      <c r="D6" s="314"/>
      <c r="E6" s="314"/>
    </row>
    <row r="7" spans="2:8" ht="15.75" thickBot="1"/>
    <row r="8" spans="2:8" ht="27" thickBot="1">
      <c r="B8" s="315" t="s">
        <v>138</v>
      </c>
      <c r="C8" s="316"/>
      <c r="D8" s="316"/>
      <c r="E8" s="316"/>
      <c r="F8" s="316"/>
      <c r="G8" s="316"/>
      <c r="H8" s="317"/>
    </row>
    <row r="9" spans="2:8" ht="15.75" thickBot="1">
      <c r="B9" s="420"/>
      <c r="C9" s="421"/>
      <c r="D9" s="421"/>
      <c r="E9" s="421"/>
      <c r="F9" s="421"/>
      <c r="G9" s="421"/>
      <c r="H9" s="422"/>
    </row>
    <row r="10" spans="2:8" ht="18.75">
      <c r="B10" s="408" t="s">
        <v>139</v>
      </c>
      <c r="C10" s="409"/>
      <c r="D10" s="409"/>
      <c r="E10" s="409"/>
      <c r="F10" s="409"/>
      <c r="G10" s="409"/>
      <c r="H10" s="410"/>
    </row>
    <row r="11" spans="2:8" s="48" customFormat="1" ht="60" customHeight="1">
      <c r="B11" s="411" t="s">
        <v>140</v>
      </c>
      <c r="C11" s="412"/>
      <c r="D11" s="412"/>
      <c r="E11" s="412"/>
      <c r="F11" s="412"/>
      <c r="G11" s="412"/>
      <c r="H11" s="413"/>
    </row>
    <row r="12" spans="2:8" s="48" customFormat="1" ht="60" customHeight="1">
      <c r="B12" s="411" t="s">
        <v>141</v>
      </c>
      <c r="C12" s="412"/>
      <c r="D12" s="412"/>
      <c r="E12" s="412"/>
      <c r="F12" s="412"/>
      <c r="G12" s="412"/>
      <c r="H12" s="413"/>
    </row>
    <row r="13" spans="2:8" s="48" customFormat="1" ht="75" customHeight="1">
      <c r="B13" s="414" t="s">
        <v>142</v>
      </c>
      <c r="C13" s="412"/>
      <c r="D13" s="412"/>
      <c r="E13" s="412"/>
      <c r="F13" s="412"/>
      <c r="G13" s="412"/>
      <c r="H13" s="413"/>
    </row>
    <row r="14" spans="2:8" s="48" customFormat="1" ht="45" customHeight="1">
      <c r="B14" s="415" t="s">
        <v>143</v>
      </c>
      <c r="C14" s="416"/>
      <c r="D14" s="416"/>
      <c r="E14" s="416"/>
      <c r="F14" s="416"/>
      <c r="G14" s="416"/>
      <c r="H14" s="417"/>
    </row>
    <row r="15" spans="2:8" s="48" customFormat="1" ht="112.5" customHeight="1">
      <c r="B15" s="381" t="s">
        <v>144</v>
      </c>
      <c r="C15" s="418"/>
      <c r="D15" s="418"/>
      <c r="E15" s="418"/>
      <c r="F15" s="418"/>
      <c r="G15" s="418"/>
      <c r="H15" s="419"/>
    </row>
    <row r="16" spans="2:8">
      <c r="B16" s="170"/>
      <c r="C16" s="182"/>
      <c r="D16" s="108" t="s">
        <v>145</v>
      </c>
      <c r="E16" s="108" t="s">
        <v>146</v>
      </c>
      <c r="F16" s="108" t="s">
        <v>147</v>
      </c>
      <c r="G16" s="305"/>
      <c r="H16" s="183"/>
    </row>
    <row r="17" spans="2:8">
      <c r="B17" s="170"/>
      <c r="C17" s="177" t="s">
        <v>73</v>
      </c>
      <c r="D17" s="109">
        <v>0.32</v>
      </c>
      <c r="E17" s="109">
        <v>0.32</v>
      </c>
      <c r="F17" s="109">
        <v>0.32</v>
      </c>
      <c r="G17" s="182"/>
      <c r="H17" s="94"/>
    </row>
    <row r="18" spans="2:8">
      <c r="B18" s="170"/>
      <c r="C18" s="177" t="s">
        <v>74</v>
      </c>
      <c r="D18" s="109">
        <v>0.17100000000000001</v>
      </c>
      <c r="E18" s="109">
        <v>0.17100000000000001</v>
      </c>
      <c r="F18" s="109">
        <v>0.17100000000000001</v>
      </c>
      <c r="G18" s="182"/>
      <c r="H18" s="94"/>
    </row>
    <row r="19" spans="2:8">
      <c r="B19" s="170"/>
      <c r="C19" s="177" t="s">
        <v>75</v>
      </c>
      <c r="D19" s="109">
        <v>0.02</v>
      </c>
      <c r="E19" s="109">
        <v>0.02</v>
      </c>
      <c r="F19" s="109">
        <v>0.02</v>
      </c>
      <c r="G19" s="182"/>
      <c r="H19" s="94"/>
    </row>
    <row r="20" spans="2:8">
      <c r="B20" s="197"/>
      <c r="C20" s="177" t="s">
        <v>76</v>
      </c>
      <c r="D20" s="306">
        <v>0.13</v>
      </c>
      <c r="E20" s="306">
        <v>0.13</v>
      </c>
      <c r="F20" s="306">
        <v>0.13</v>
      </c>
      <c r="G20" s="198"/>
      <c r="H20" s="307"/>
    </row>
    <row r="21" spans="2:8" s="48" customFormat="1" ht="262.5" customHeight="1">
      <c r="B21" s="423" t="s">
        <v>148</v>
      </c>
      <c r="C21" s="418"/>
      <c r="D21" s="418"/>
      <c r="E21" s="418"/>
      <c r="F21" s="418"/>
      <c r="G21" s="418"/>
      <c r="H21" s="419"/>
    </row>
    <row r="22" spans="2:8">
      <c r="B22" s="100"/>
      <c r="C22" s="101"/>
      <c r="D22" s="110" t="str">
        <f>D16</f>
        <v>Fiscal Year 2026</v>
      </c>
      <c r="E22" s="110" t="str">
        <f>E16</f>
        <v>Fiscal Year 2027</v>
      </c>
      <c r="F22" s="110" t="str">
        <f>F16</f>
        <v>Fiscal Year 2028</v>
      </c>
      <c r="G22" s="101"/>
      <c r="H22" s="102"/>
    </row>
    <row r="23" spans="2:8">
      <c r="B23" s="197"/>
      <c r="C23" s="101" t="s">
        <v>149</v>
      </c>
      <c r="D23" s="308">
        <v>7428</v>
      </c>
      <c r="E23" s="308">
        <v>7577</v>
      </c>
      <c r="F23" s="308">
        <v>7728</v>
      </c>
      <c r="G23" s="198"/>
      <c r="H23" s="307"/>
    </row>
    <row r="24" spans="2:8" ht="15.75" thickBot="1">
      <c r="B24" s="309"/>
      <c r="C24" s="199"/>
      <c r="D24" s="199"/>
      <c r="E24" s="199"/>
      <c r="F24" s="199"/>
      <c r="G24" s="199"/>
      <c r="H24" s="310"/>
    </row>
    <row r="25" spans="2:8" ht="15.75" thickBot="1">
      <c r="B25" s="420"/>
      <c r="C25" s="421"/>
      <c r="D25" s="421"/>
      <c r="E25" s="421"/>
      <c r="F25" s="421"/>
      <c r="G25" s="421"/>
      <c r="H25" s="422"/>
    </row>
    <row r="26" spans="2:8" ht="18.75">
      <c r="B26" s="408" t="s">
        <v>150</v>
      </c>
      <c r="C26" s="409"/>
      <c r="D26" s="409"/>
      <c r="E26" s="409"/>
      <c r="F26" s="409"/>
      <c r="G26" s="409"/>
      <c r="H26" s="410"/>
    </row>
    <row r="27" spans="2:8" ht="75" customHeight="1">
      <c r="B27" s="424" t="s">
        <v>151</v>
      </c>
      <c r="C27" s="425"/>
      <c r="D27" s="425"/>
      <c r="E27" s="425"/>
      <c r="F27" s="425"/>
      <c r="G27" s="425"/>
      <c r="H27" s="426"/>
    </row>
    <row r="28" spans="2:8" ht="75" customHeight="1">
      <c r="B28" s="427" t="s">
        <v>152</v>
      </c>
      <c r="C28" s="349"/>
      <c r="D28" s="349"/>
      <c r="E28" s="349"/>
      <c r="F28" s="349"/>
      <c r="G28" s="349"/>
      <c r="H28" s="350"/>
    </row>
    <row r="29" spans="2:8" ht="138.75" customHeight="1">
      <c r="B29" s="348" t="s">
        <v>153</v>
      </c>
      <c r="C29" s="349"/>
      <c r="D29" s="349"/>
      <c r="E29" s="349"/>
      <c r="F29" s="349"/>
      <c r="G29" s="349"/>
      <c r="H29" s="350"/>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7:H27"/>
    <mergeCell ref="B28:H28"/>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C29B7-08D3-4C86-AB79-EB764BA07875}"/>
</file>

<file path=customXml/itemProps2.xml><?xml version="1.0" encoding="utf-8"?>
<ds:datastoreItem xmlns:ds="http://schemas.openxmlformats.org/officeDocument/2006/customXml" ds:itemID="{3FBDAF19-CB7E-4D26-B3E9-2B72120621F6}"/>
</file>

<file path=customXml/itemProps3.xml><?xml version="1.0" encoding="utf-8"?>
<ds:datastoreItem xmlns:ds="http://schemas.openxmlformats.org/officeDocument/2006/customXml" ds:itemID="{8661F3CD-44FB-4A43-81ED-18277F75F5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2025-05-15T23:39:31Z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