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08"/>
  <workbookPr codeName="ThisWorkbook"/>
  <mc:AlternateContent xmlns:mc="http://schemas.openxmlformats.org/markup-compatibility/2006">
    <mc:Choice Requires="x15">
      <x15ac:absPath xmlns:x15ac="http://schemas.microsoft.com/office/spreadsheetml/2010/11/ac" url="C:\Users\tledbetter\Downloads\"/>
    </mc:Choice>
  </mc:AlternateContent>
  <xr:revisionPtr revIDLastSave="0" documentId="8_{0353E7AE-E737-43AE-9006-EA6B2EBB7146}" xr6:coauthVersionLast="47" xr6:coauthVersionMax="47" xr10:uidLastSave="{00000000-0000-0000-0000-000000000000}"/>
  <workbookProtection workbookAlgorithmName="SHA-512" workbookHashValue="lub1d3sSK9GIqkuddhqSS+5q5hz6Bn3eBHouEGDTiqxmyEWZU4J8TlhDu3zv58k/WKVKaFLS1kZ+bxabtDSQYQ==" workbookSaltValue="KJ6HqATWMgYov7SXNrfORQ==" workbookSpinCount="100000" lockStructure="1"/>
  <bookViews>
    <workbookView xWindow="-108" yWindow="-108" windowWidth="23256" windowHeight="12456" firstSheet="1" activeTab="1" xr2:uid="{00000000-000D-0000-FFFF-FFFF00000000}"/>
  </bookViews>
  <sheets>
    <sheet name="Instructions &amp; Guidelines" sheetId="2" r:id="rId1"/>
    <sheet name="Annual Grant Personnel Summary" sheetId="4" r:id="rId2"/>
    <sheet name="Annual Grant Operating Budget" sheetId="1" r:id="rId3"/>
    <sheet name="Project Information Summary" sheetId="3" r:id="rId4"/>
    <sheet name="Additional Info &amp; Definition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dEFaCYVPQCMW7aTHlj8ocpa6SAQ=="/>
    </ext>
  </extLst>
</workbook>
</file>

<file path=xl/calcChain.xml><?xml version="1.0" encoding="utf-8"?>
<calcChain xmlns="http://schemas.openxmlformats.org/spreadsheetml/2006/main">
  <c r="E35" i="3" l="1"/>
  <c r="D35" i="3"/>
  <c r="C35" i="3"/>
  <c r="D13" i="4"/>
  <c r="H13" i="4" s="1"/>
  <c r="I13" i="4" s="1"/>
  <c r="C33" i="3"/>
  <c r="J13" i="4"/>
  <c r="E33" i="3"/>
  <c r="D33" i="3"/>
  <c r="C38" i="3"/>
  <c r="D22" i="5"/>
  <c r="E55" i="4"/>
  <c r="U55" i="4"/>
  <c r="M55" i="4"/>
  <c r="P13" i="4" l="1"/>
  <c r="Y55" i="4"/>
  <c r="I56" i="4"/>
  <c r="I57" i="4"/>
  <c r="I58" i="4"/>
  <c r="I55" i="4"/>
  <c r="Y58" i="4" l="1"/>
  <c r="X58" i="4"/>
  <c r="U58" i="4"/>
  <c r="Z58" i="4" s="1"/>
  <c r="AA58" i="4" s="1"/>
  <c r="Y57" i="4"/>
  <c r="X57" i="4"/>
  <c r="U57" i="4"/>
  <c r="Z57" i="4" s="1"/>
  <c r="AA57" i="4" s="1"/>
  <c r="Y56" i="4"/>
  <c r="X56" i="4"/>
  <c r="U56" i="4"/>
  <c r="X55" i="4"/>
  <c r="Z55" i="4" s="1"/>
  <c r="AA55" i="4" s="1"/>
  <c r="Q58" i="4"/>
  <c r="P58" i="4"/>
  <c r="M58" i="4"/>
  <c r="Q57" i="4"/>
  <c r="P57" i="4"/>
  <c r="M57" i="4"/>
  <c r="R57" i="4" s="1"/>
  <c r="S57" i="4" s="1"/>
  <c r="Q56" i="4"/>
  <c r="P56" i="4"/>
  <c r="M56" i="4"/>
  <c r="Q55" i="4"/>
  <c r="P55" i="4"/>
  <c r="R55" i="4" s="1"/>
  <c r="E56" i="4"/>
  <c r="H56" i="4"/>
  <c r="E57" i="4"/>
  <c r="H57" i="4"/>
  <c r="E58" i="4"/>
  <c r="H58" i="4"/>
  <c r="H55" i="4"/>
  <c r="J55" i="4" s="1"/>
  <c r="R56" i="4" l="1"/>
  <c r="S56" i="4" s="1"/>
  <c r="R58" i="4"/>
  <c r="S58" i="4" s="1"/>
  <c r="Z56" i="4"/>
  <c r="AA56" i="4" s="1"/>
  <c r="S55" i="4"/>
  <c r="J57" i="4"/>
  <c r="K57" i="4" s="1"/>
  <c r="J56" i="4"/>
  <c r="K56" i="4" s="1"/>
  <c r="J58" i="4"/>
  <c r="K58" i="4" s="1"/>
  <c r="K55" i="4"/>
  <c r="E22" i="5" l="1"/>
  <c r="F22" i="5"/>
  <c r="F73" i="1"/>
  <c r="E73" i="1"/>
  <c r="D73" i="1"/>
  <c r="B2" i="1"/>
  <c r="F13" i="1"/>
  <c r="E13" i="1"/>
  <c r="D13" i="1"/>
  <c r="F80" i="1"/>
  <c r="E80" i="1"/>
  <c r="D80" i="1"/>
  <c r="L53" i="4"/>
  <c r="B2" i="3"/>
  <c r="D38" i="3"/>
  <c r="E38" i="3"/>
  <c r="E32" i="3" l="1"/>
  <c r="D32" i="3"/>
  <c r="C32" i="3"/>
  <c r="E21" i="3"/>
  <c r="D21" i="3"/>
  <c r="C21" i="3"/>
  <c r="B2" i="4"/>
  <c r="E28" i="3"/>
  <c r="D28" i="3"/>
  <c r="C28" i="3"/>
  <c r="D51" i="1"/>
  <c r="D61" i="1"/>
  <c r="C27" i="3" s="1"/>
  <c r="E61" i="1"/>
  <c r="D27" i="3" s="1"/>
  <c r="F61" i="1"/>
  <c r="E27" i="3" s="1"/>
  <c r="E51" i="1"/>
  <c r="D26" i="3" s="1"/>
  <c r="F51" i="1"/>
  <c r="E26" i="3" s="1"/>
  <c r="X60" i="4"/>
  <c r="P60" i="4"/>
  <c r="F77" i="1"/>
  <c r="F65" i="1"/>
  <c r="F55" i="1"/>
  <c r="F29" i="1"/>
  <c r="F21" i="1"/>
  <c r="E77" i="1"/>
  <c r="E65" i="1"/>
  <c r="E55" i="1"/>
  <c r="E21" i="1"/>
  <c r="D77" i="1"/>
  <c r="D65" i="1"/>
  <c r="D55" i="1"/>
  <c r="D29" i="1"/>
  <c r="D21" i="1"/>
  <c r="F35" i="1"/>
  <c r="E35" i="1"/>
  <c r="D35" i="1"/>
  <c r="S46" i="4"/>
  <c r="T46" i="4" s="1"/>
  <c r="S45" i="4"/>
  <c r="T45" i="4" s="1"/>
  <c r="S44" i="4"/>
  <c r="T44" i="4" s="1"/>
  <c r="S43" i="4"/>
  <c r="T43" i="4" s="1"/>
  <c r="S42" i="4"/>
  <c r="T42" i="4" s="1"/>
  <c r="S41" i="4"/>
  <c r="T41" i="4" s="1"/>
  <c r="S40" i="4"/>
  <c r="T40" i="4" s="1"/>
  <c r="S39" i="4"/>
  <c r="T39" i="4" s="1"/>
  <c r="S38" i="4"/>
  <c r="T38" i="4" s="1"/>
  <c r="S37" i="4"/>
  <c r="T37" i="4" s="1"/>
  <c r="N46" i="4"/>
  <c r="O46" i="4" s="1"/>
  <c r="N45" i="4"/>
  <c r="O45" i="4" s="1"/>
  <c r="N44" i="4"/>
  <c r="O44" i="4" s="1"/>
  <c r="N43" i="4"/>
  <c r="O43" i="4" s="1"/>
  <c r="N42" i="4"/>
  <c r="O42" i="4" s="1"/>
  <c r="N41" i="4"/>
  <c r="O41" i="4" s="1"/>
  <c r="N40" i="4"/>
  <c r="O40" i="4" s="1"/>
  <c r="N39" i="4"/>
  <c r="O39" i="4" s="1"/>
  <c r="N38" i="4"/>
  <c r="O38" i="4" s="1"/>
  <c r="N37" i="4"/>
  <c r="O37" i="4" s="1"/>
  <c r="R18" i="4"/>
  <c r="L18" i="4"/>
  <c r="G18" i="4"/>
  <c r="J11" i="4"/>
  <c r="P11" i="4"/>
  <c r="J23" i="4"/>
  <c r="S16" i="4"/>
  <c r="T16" i="4" s="1"/>
  <c r="S15" i="4"/>
  <c r="T15" i="4" s="1"/>
  <c r="S14" i="4"/>
  <c r="T14" i="4" s="1"/>
  <c r="S13" i="4"/>
  <c r="T13" i="4" s="1"/>
  <c r="N16" i="4"/>
  <c r="O16" i="4" s="1"/>
  <c r="N15" i="4"/>
  <c r="O15" i="4" s="1"/>
  <c r="N14" i="4"/>
  <c r="O14" i="4" s="1"/>
  <c r="N13" i="4"/>
  <c r="O13" i="4" s="1"/>
  <c r="T53" i="4"/>
  <c r="P35" i="4"/>
  <c r="P23" i="4"/>
  <c r="J35" i="4"/>
  <c r="D53" i="4"/>
  <c r="D35" i="4"/>
  <c r="D23" i="4"/>
  <c r="D11" i="4"/>
  <c r="H16" i="4"/>
  <c r="I16" i="4" s="1"/>
  <c r="H15" i="4"/>
  <c r="I15" i="4" s="1"/>
  <c r="H14" i="4"/>
  <c r="I14" i="4" s="1"/>
  <c r="H60" i="4"/>
  <c r="R48" i="4"/>
  <c r="L48" i="4"/>
  <c r="G48" i="4"/>
  <c r="H38" i="4"/>
  <c r="I38" i="4" s="1"/>
  <c r="H39" i="4"/>
  <c r="I39" i="4" s="1"/>
  <c r="H40" i="4"/>
  <c r="I40" i="4" s="1"/>
  <c r="H41" i="4"/>
  <c r="I41" i="4" s="1"/>
  <c r="H42" i="4"/>
  <c r="I42" i="4" s="1"/>
  <c r="H43" i="4"/>
  <c r="I43" i="4" s="1"/>
  <c r="H46" i="4"/>
  <c r="I46" i="4" s="1"/>
  <c r="H45" i="4"/>
  <c r="I45" i="4" s="1"/>
  <c r="H44" i="4"/>
  <c r="I44" i="4" s="1"/>
  <c r="H37" i="4"/>
  <c r="I37" i="4" s="1"/>
  <c r="R30" i="4"/>
  <c r="L30" i="4"/>
  <c r="G30" i="4"/>
  <c r="S28" i="4"/>
  <c r="T28" i="4" s="1"/>
  <c r="S27" i="4"/>
  <c r="T27" i="4" s="1"/>
  <c r="S26" i="4"/>
  <c r="T26" i="4" s="1"/>
  <c r="S25" i="4"/>
  <c r="T25" i="4" s="1"/>
  <c r="N28" i="4"/>
  <c r="O28" i="4" s="1"/>
  <c r="N27" i="4"/>
  <c r="O27" i="4" s="1"/>
  <c r="N26" i="4"/>
  <c r="O26" i="4" s="1"/>
  <c r="N25" i="4"/>
  <c r="O25" i="4" s="1"/>
  <c r="H26" i="4"/>
  <c r="I26" i="4" s="1"/>
  <c r="H27" i="4"/>
  <c r="I27" i="4" s="1"/>
  <c r="H28" i="4"/>
  <c r="I28" i="4" s="1"/>
  <c r="H25" i="4"/>
  <c r="I25" i="4" s="1"/>
  <c r="C26" i="3" l="1"/>
  <c r="N18" i="4"/>
  <c r="E14" i="1" s="1"/>
  <c r="H18" i="4"/>
  <c r="D14" i="1" s="1"/>
  <c r="I18" i="4"/>
  <c r="D22" i="1" s="1"/>
  <c r="I60" i="4"/>
  <c r="D30" i="1" s="1"/>
  <c r="D31" i="1" s="1"/>
  <c r="O18" i="4"/>
  <c r="E22" i="1" s="1"/>
  <c r="T18" i="4"/>
  <c r="F22" i="1" s="1"/>
  <c r="S18" i="4"/>
  <c r="F14" i="1" s="1"/>
  <c r="S60" i="4"/>
  <c r="E25" i="1" s="1"/>
  <c r="AA60" i="4"/>
  <c r="F25" i="1" s="1"/>
  <c r="Q60" i="4"/>
  <c r="E30" i="1" s="1"/>
  <c r="E31" i="1" s="1"/>
  <c r="Y60" i="4"/>
  <c r="F30" i="1" s="1"/>
  <c r="F31" i="1" s="1"/>
  <c r="R60" i="4"/>
  <c r="E17" i="1" s="1"/>
  <c r="Z60" i="4"/>
  <c r="F17" i="1" s="1"/>
  <c r="N48" i="4"/>
  <c r="E16" i="1" s="1"/>
  <c r="H48" i="4"/>
  <c r="D16" i="1" s="1"/>
  <c r="S48" i="4"/>
  <c r="F16" i="1" s="1"/>
  <c r="S30" i="4"/>
  <c r="F15" i="1" s="1"/>
  <c r="H30" i="4"/>
  <c r="D15" i="1" s="1"/>
  <c r="I30" i="4"/>
  <c r="O30" i="4"/>
  <c r="T30" i="4"/>
  <c r="N30" i="4"/>
  <c r="E15" i="1" s="1"/>
  <c r="C22" i="3" l="1"/>
  <c r="E25" i="3"/>
  <c r="E22" i="3"/>
  <c r="D25" i="3"/>
  <c r="D22" i="3"/>
  <c r="E18" i="1"/>
  <c r="F18" i="1"/>
  <c r="K60" i="4"/>
  <c r="D25" i="1" s="1"/>
  <c r="J60" i="4"/>
  <c r="D17" i="1" s="1"/>
  <c r="T48" i="4"/>
  <c r="F24" i="1" s="1"/>
  <c r="E24" i="3" s="1"/>
  <c r="I48" i="4"/>
  <c r="D24" i="1" s="1"/>
  <c r="C24" i="3" s="1"/>
  <c r="O48" i="4"/>
  <c r="E24" i="1" s="1"/>
  <c r="D24" i="3" s="1"/>
  <c r="F23" i="1"/>
  <c r="D23" i="1"/>
  <c r="E23" i="1"/>
  <c r="E23" i="3" l="1"/>
  <c r="D23" i="3"/>
  <c r="C23" i="3"/>
  <c r="D18" i="1"/>
  <c r="C25" i="3"/>
  <c r="E26" i="1"/>
  <c r="E78" i="1" s="1"/>
  <c r="F26" i="1"/>
  <c r="F78" i="1" s="1"/>
  <c r="D26" i="1"/>
  <c r="D78" i="1" l="1"/>
  <c r="D81" i="1" s="1"/>
  <c r="C29" i="3" s="1"/>
  <c r="F81" i="1"/>
  <c r="E29" i="3" s="1"/>
  <c r="E81" i="1"/>
  <c r="C40" i="3" l="1"/>
  <c r="C42" i="3" s="1"/>
  <c r="E40" i="3"/>
  <c r="E42" i="3" s="1"/>
  <c r="H81" i="1" l="1"/>
  <c r="I81" i="1" s="1"/>
  <c r="D29" i="3"/>
  <c r="D40" i="3" l="1"/>
  <c r="D42" i="3" s="1"/>
  <c r="F29" i="3"/>
  <c r="G29" i="3" s="1"/>
</calcChain>
</file>

<file path=xl/sharedStrings.xml><?xml version="1.0" encoding="utf-8"?>
<sst xmlns="http://schemas.openxmlformats.org/spreadsheetml/2006/main" count="271" uniqueCount="143">
  <si>
    <r>
      <rPr>
        <b/>
        <sz val="11"/>
        <color rgb="FF000000"/>
        <rFont val="Calibri"/>
        <scheme val="major"/>
      </rPr>
      <t xml:space="preserve">To download this template, click File &gt; Save As &gt; Download a Copy. 
Uploading this document into Google Sheets breaks the formulas. If you upload this template to Google Sheets to work on it collaboratively, you will need to copy over values into an Excel version of this document as </t>
    </r>
    <r>
      <rPr>
        <b/>
        <sz val="11"/>
        <color rgb="FFFF0000"/>
        <rFont val="Calibri"/>
        <scheme val="major"/>
      </rPr>
      <t>uploading this template to Google Sheet breaks it and will not be accepted.</t>
    </r>
  </si>
  <si>
    <t>Campus Sustainability Fund - Annual Grant Funding Request - Instructions &amp; Guidelines</t>
  </si>
  <si>
    <r>
      <rPr>
        <b/>
        <u/>
        <sz val="11"/>
        <color rgb="FF000000"/>
        <rFont val="Calibri"/>
      </rPr>
      <t>Instructions:</t>
    </r>
    <r>
      <rPr>
        <sz val="11"/>
        <color rgb="FF000000"/>
        <rFont val="Calibri"/>
      </rPr>
      <t xml:space="preserve"> This budget template should be filled out as part of any </t>
    </r>
    <r>
      <rPr>
        <b/>
        <sz val="11"/>
        <color rgb="FF000000"/>
        <rFont val="Calibri"/>
      </rPr>
      <t xml:space="preserve">Annual Grant </t>
    </r>
    <r>
      <rPr>
        <sz val="11"/>
        <color rgb="FF000000"/>
        <rFont val="Calibri"/>
      </rPr>
      <t xml:space="preserve">application for funding from the University of Arizona Campus Sustainability Fund, part of the University of Arizona Office of Sustainability. Please ensure you are completing the version of this template for the correct funding cycle. This template should be submitted with applications for the </t>
    </r>
    <r>
      <rPr>
        <b/>
        <sz val="11"/>
        <color rgb="FF000000"/>
        <rFont val="Calibri"/>
      </rPr>
      <t>2024 - 2025 Annual Grant</t>
    </r>
    <r>
      <rPr>
        <sz val="11"/>
        <color rgb="FF000000"/>
        <rFont val="Calibri"/>
      </rPr>
      <t xml:space="preserve"> funding cycle. Please complete your project's budget with the assistance of your Fiscal Officer. </t>
    </r>
    <r>
      <rPr>
        <b/>
        <sz val="11"/>
        <color rgb="FFFF0000"/>
        <rFont val="Calibri"/>
      </rPr>
      <t xml:space="preserve">All budgets must be approved by your Fiscal Officer prior to submission.
</t>
    </r>
    <r>
      <rPr>
        <sz val="11"/>
        <color rgb="FF000000"/>
        <rFont val="Calibri"/>
      </rPr>
      <t xml:space="preserve">
This budget template is broken into three parts, each requiring applicants to input information before this budget template may be submitted as part of their application. Please read the instructions and guidelines on each individual sheet carefully. More information and definitions for each sheet can be found in the Additional Info &amp; Definitions sheet.
Applicants should enter information into the sky blue cells on each sheet, where applicable, and mind the pop-up notes throughout the sheet, providing any notes they feel will help bolster their overall proposal and/or that tie back to their written application. You will not be able to edit any cells beyond those that are sky blue. 
Improperly completing this template may result in your application being deemed "incomplete" and ineligible for review. 
</t>
    </r>
    <r>
      <rPr>
        <b/>
        <sz val="11"/>
        <color rgb="FF000000"/>
        <rFont val="Calibri"/>
      </rPr>
      <t xml:space="preserve">Please save and submit this file with the following naming format: </t>
    </r>
    <r>
      <rPr>
        <b/>
        <sz val="11"/>
        <color rgb="FFFF0000"/>
        <rFont val="Calibri"/>
      </rPr>
      <t>Project Name_2024-2025 Annual Grant Application</t>
    </r>
    <r>
      <rPr>
        <b/>
        <sz val="11"/>
        <color rgb="FF000000"/>
        <rFont val="Calibri"/>
      </rPr>
      <t xml:space="preserve">. 
</t>
    </r>
    <r>
      <rPr>
        <sz val="11"/>
        <color rgb="FF000000"/>
        <rFont val="Calibri"/>
      </rPr>
      <t xml:space="preserve">
If you believe there is a formula error that needs to be corrected, need assistance completing this template, or have any other issues, please reach out to the CSF Coordinator, Emily Haworth, at </t>
    </r>
    <r>
      <rPr>
        <b/>
        <sz val="11"/>
        <color rgb="FF000000"/>
        <rFont val="Calibri"/>
      </rPr>
      <t>emilyhaworth@arizona.edu</t>
    </r>
    <r>
      <rPr>
        <sz val="11"/>
        <color rgb="FF000000"/>
        <rFont val="Calibri"/>
      </rPr>
      <t xml:space="preserve">. </t>
    </r>
  </si>
  <si>
    <r>
      <rPr>
        <b/>
        <u/>
        <sz val="11"/>
        <color rgb="FF000000"/>
        <rFont val="Calibri"/>
      </rPr>
      <t>Instructions</t>
    </r>
    <r>
      <rPr>
        <sz val="11"/>
        <color rgb="FF000000"/>
        <rFont val="Calibri"/>
      </rPr>
      <t xml:space="preserve">: This sheet serves to summarize all personnel expenditures associated with your project. All information on this sheet is automatically pulled to the Project Information Summary and Annual Grant Operating Budget sheets. </t>
    </r>
    <r>
      <rPr>
        <b/>
        <sz val="11"/>
        <color rgb="FF000000"/>
        <rFont val="Calibri"/>
      </rPr>
      <t>Additional information and definitions, including minimum wage increases, the difference between Full Benefit Employees and Ancillary Employees, graduate assistantships, and more can be found in the Additional Info &amp; Definitions sheet. 
If you plan to pay a person or business for their services who are NOT a University of Arizona employee, this expense must go on the "Operating Budget" sheet.
Additional compensation for faculty or staff (Supplemental Compensation and Other Professional Services Compentation) is not eligible for funding.</t>
    </r>
  </si>
  <si>
    <t xml:space="preserve">If you have no personnel to include as part of your project, please continue to the Annual Grant Operating Budget sheet. </t>
  </si>
  <si>
    <t>Employee Working Titles are strongly recommended and help the CSF Committee better understand what funding for requested employees would be supporting. Please do not include the names of specific employees, existing or anticipated, just titles. Please provide any notes you feel will help bolster your overall proposal and/or that tie back to your written application.</t>
  </si>
  <si>
    <r>
      <rPr>
        <sz val="11"/>
        <color rgb="FF000000"/>
        <rFont val="Calibri"/>
        <family val="2"/>
      </rPr>
      <t xml:space="preserve">If you believe there is a formula error that needs to be corrected, need assistance completing this template, or have any other issues, please reach out to the CSF Coordinator, Emily Haworth, at </t>
    </r>
    <r>
      <rPr>
        <b/>
        <sz val="11"/>
        <color rgb="FF000000"/>
        <rFont val="Calibri"/>
        <family val="2"/>
      </rPr>
      <t>emilyhaworth@arizona.edu</t>
    </r>
    <r>
      <rPr>
        <sz val="11"/>
        <color rgb="FF000000"/>
        <rFont val="Calibri"/>
        <family val="2"/>
      </rPr>
      <t>.</t>
    </r>
  </si>
  <si>
    <t>Full Benefit Employees (Staff &amp; Faculty)</t>
  </si>
  <si>
    <t>Employee Number</t>
  </si>
  <si>
    <t>Employee Working Title</t>
  </si>
  <si>
    <t>Funding Request Amount(s)</t>
  </si>
  <si>
    <t>Notes</t>
  </si>
  <si>
    <t>Hourly Rate</t>
  </si>
  <si>
    <t>Hours Per Week</t>
  </si>
  <si>
    <t>Number of Weeks</t>
  </si>
  <si>
    <t>Total Wages</t>
  </si>
  <si>
    <t>Total ERE</t>
  </si>
  <si>
    <t>Employee #1</t>
  </si>
  <si>
    <t xml:space="preserve">Sustainability Data Analyst </t>
  </si>
  <si>
    <t>Employee #2</t>
  </si>
  <si>
    <t>Employee #3</t>
  </si>
  <si>
    <t>Employee #4</t>
  </si>
  <si>
    <t xml:space="preserve">Total Personnel/ERE     </t>
  </si>
  <si>
    <t>Ancillary Employees</t>
  </si>
  <si>
    <t>Student Employees</t>
  </si>
  <si>
    <t>Student Employee #1</t>
  </si>
  <si>
    <t>Student Employee #2</t>
  </si>
  <si>
    <t>Student Employee #3</t>
  </si>
  <si>
    <t>Student Employee #4</t>
  </si>
  <si>
    <t>Student Employee #5</t>
  </si>
  <si>
    <t>Student Employee #6</t>
  </si>
  <si>
    <t>Student Employee #7</t>
  </si>
  <si>
    <t>Student Employee #8</t>
  </si>
  <si>
    <t>Student Employee #9</t>
  </si>
  <si>
    <t>Student Employee #10</t>
  </si>
  <si>
    <t>Graduate Assistants</t>
  </si>
  <si>
    <t>Graduate Assistant Number</t>
  </si>
  <si>
    <t>Graduate Assistant Working Title</t>
  </si>
  <si>
    <t>Stipend Rate</t>
  </si>
  <si>
    <t>Hourly Stipend Rate</t>
  </si>
  <si>
    <t>Appointment Period</t>
  </si>
  <si>
    <t>Appointment Weeks</t>
  </si>
  <si>
    <t>Tuition Remission</t>
  </si>
  <si>
    <t>Total Stipend</t>
  </si>
  <si>
    <t>Graduate Assistant #1</t>
  </si>
  <si>
    <t>Full Academic Year</t>
  </si>
  <si>
    <t>Graduate Assistant #2</t>
  </si>
  <si>
    <t>Fall Only Semester</t>
  </si>
  <si>
    <t>Graduate Assistant #3</t>
  </si>
  <si>
    <t>Spring Only Semester</t>
  </si>
  <si>
    <t>Graduate Assistant #4</t>
  </si>
  <si>
    <t xml:space="preserve">Total Personnel/ERE/Tuition Remission     </t>
  </si>
  <si>
    <r>
      <rPr>
        <b/>
        <u/>
        <sz val="11"/>
        <color rgb="FF000000"/>
        <rFont val="Calibri"/>
      </rPr>
      <t>Instructions</t>
    </r>
    <r>
      <rPr>
        <sz val="11"/>
        <color rgb="FF000000"/>
        <rFont val="Calibri"/>
      </rPr>
      <t xml:space="preserve">: This sheet serves as a summary of your proposed project's operating budget. Further </t>
    </r>
    <r>
      <rPr>
        <b/>
        <sz val="11"/>
        <color rgb="FF000000"/>
        <rFont val="Calibri"/>
      </rPr>
      <t>information and definitions, including what fiscal years and capital equipment each are and more can be found in the Additional Info &amp; Definitions sheet.</t>
    </r>
  </si>
  <si>
    <r>
      <rPr>
        <sz val="11"/>
        <color rgb="FF000000"/>
        <rFont val="Calibri"/>
      </rPr>
      <t xml:space="preserve">Supplies &amp; Related Operations Expenses may include event space rental, office supplies, speaker fees, etc. Please provide more detail than just "supplies" by including more information such as "Approximately X posters for advertising, including design and printing costs, or "room rental, anticipated in the Student Union," etc. </t>
    </r>
    <r>
      <rPr>
        <b/>
        <sz val="11"/>
        <color rgb="FF000000"/>
        <rFont val="Calibri"/>
      </rPr>
      <t>Please buy local or support small businesses when possible</t>
    </r>
    <r>
      <rPr>
        <sz val="11"/>
        <color rgb="FF000000"/>
        <rFont val="Calibri"/>
      </rPr>
      <t xml:space="preserve">. Please keep this in mind when constructing your budget. </t>
    </r>
  </si>
  <si>
    <t>Please only fill out FY27 and FY28 if you are applying for multi-year funding. As a reminder, all funding for Annual Grants is attached to the University of Arizona's fiscal year schedule with approved funding dispersed in June of the prior fiscal year and must be spent by June 30 of the approved fiscal year. Spending not used within the approved fiscal year must be returned to the Campus Sustainability Fund and spending outside of the approved time period will require repayment to the CSF. Approved multi-year funding will not roll over from one year to the next without approval from the CSF Committee.</t>
  </si>
  <si>
    <t xml:space="preserve">If your project requires an Estimate Request from University Facility Services* please ensure you break out the cost into labor and materials. In another line, add the estimate request fee. More details are on the Additional Info &amp; Definitions sheet. </t>
  </si>
  <si>
    <t>Note that your budget request will be rounded up to the nearest $10 and $100, respectively, to keep numbers cleaner.</t>
  </si>
  <si>
    <r>
      <t xml:space="preserve">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</si>
  <si>
    <t>Personnel, Employee Related Expenses, &amp; Tuition Remission</t>
  </si>
  <si>
    <t>Category</t>
  </si>
  <si>
    <t>Expense Summary</t>
  </si>
  <si>
    <t>Notes and/or Justification of Expense</t>
  </si>
  <si>
    <t>Personnel Wages</t>
  </si>
  <si>
    <t>Full Benefit Employees (Staff &amp; Faculty) Wages</t>
  </si>
  <si>
    <t xml:space="preserve">The salary for this position in FY2026 is up to $60,000, however, with an expected start date of October 1, 2025, we require $15,000 less in funding. 
We are also applying a 3.5% increase in salary for this position in FY2027 and FY2028, however, this rate may be lower than expected depending on the university's annual salary increase guidelines. </t>
  </si>
  <si>
    <t>Ancillary Employees Wages</t>
  </si>
  <si>
    <t>Student Employees Wages</t>
  </si>
  <si>
    <t>Graduate Assistants Stipends</t>
  </si>
  <si>
    <t xml:space="preserve">Total Personnel Wages     </t>
  </si>
  <si>
    <t>Employee Related Expenses (ERE)</t>
  </si>
  <si>
    <t xml:space="preserve">Full Benefit Employees ERE </t>
  </si>
  <si>
    <t xml:space="preserve">Ancillary Employees ERE </t>
  </si>
  <si>
    <t xml:space="preserve">Student Employees ERE </t>
  </si>
  <si>
    <t xml:space="preserve">Graduate Assistants ERE </t>
  </si>
  <si>
    <t xml:space="preserve">Total Employee Related Expenses     </t>
  </si>
  <si>
    <t>Fiscal Year 2024</t>
  </si>
  <si>
    <t xml:space="preserve">Graduate Assistant Tuition Remission </t>
  </si>
  <si>
    <t>Total Tuition Remission</t>
  </si>
  <si>
    <t>Supplies &amp; Related Operations</t>
  </si>
  <si>
    <t>Category (Object Codes 3000-5935)</t>
  </si>
  <si>
    <t>Supplies/Operations Expenses</t>
  </si>
  <si>
    <t xml:space="preserve">Annual institutional license to Carbon Hub. </t>
  </si>
  <si>
    <t xml:space="preserve">Total Supplies &amp; Related Operations     </t>
  </si>
  <si>
    <t>Capital Equipment</t>
  </si>
  <si>
    <t>Category  (Object Codes 6000-6342)</t>
  </si>
  <si>
    <t xml:space="preserve">Total Capital Equipment     </t>
  </si>
  <si>
    <t>Travel</t>
  </si>
  <si>
    <t>Category (Object Codes 7000-7980)</t>
  </si>
  <si>
    <t>Air Travel</t>
  </si>
  <si>
    <t>Ground Travel</t>
  </si>
  <si>
    <t>Hotels</t>
  </si>
  <si>
    <t>Other Travel</t>
  </si>
  <si>
    <t xml:space="preserve">Total Travel     </t>
  </si>
  <si>
    <t>Total Annual Grant Funding Request</t>
  </si>
  <si>
    <t>Funding Request Amount</t>
  </si>
  <si>
    <t xml:space="preserve">Total Annual Grant Funding Request     </t>
  </si>
  <si>
    <t xml:space="preserve">Rounded Annual Grant Funding Request     </t>
  </si>
  <si>
    <r>
      <rPr>
        <b/>
        <u/>
        <sz val="11"/>
        <color rgb="FF000000"/>
        <rFont val="Calibri"/>
      </rPr>
      <t>Instructions:</t>
    </r>
    <r>
      <rPr>
        <sz val="11"/>
        <color rgb="FF000000"/>
        <rFont val="Calibri"/>
      </rPr>
      <t xml:space="preserve"> This sheet largely serves as a high level summary of all information contained in this Excel document and includes space for additional funding sources, if applicable. 
Once the  Project Name field is completed, the Project Name will auto populate at the top of each sheet in this document. All information in the Project Budget Summary section will auto populate based on information you input into the "Annual Grant Operating Budget" sheet at the bottom of this document. 
Please mind the pop-up notes associated with the Additional Funding Sources cells. Having additional funding sources to support your project is not required but may increase the likelihood of your project being approved for funding. Additional funding sources may include matching or partial matching funds from a department, another grant, etc. </t>
    </r>
    <r>
      <rPr>
        <b/>
        <sz val="11"/>
        <color rgb="FF000000"/>
        <rFont val="Calibri"/>
      </rPr>
      <t xml:space="preserve">In-kind support </t>
    </r>
    <r>
      <rPr>
        <b/>
        <u/>
        <sz val="11"/>
        <color rgb="FF000000"/>
        <rFont val="Calibri"/>
      </rPr>
      <t>should</t>
    </r>
    <r>
      <rPr>
        <b/>
        <sz val="11"/>
        <color rgb="FF000000"/>
        <rFont val="Calibri"/>
      </rPr>
      <t xml:space="preserve"> be included. Applicants must disclose additional/ supporting funds and their amounts.
</t>
    </r>
    <r>
      <rPr>
        <sz val="11"/>
        <color rgb="FF000000"/>
        <rFont val="Calibri"/>
      </rPr>
      <t xml:space="preserve">
If you believe there is a formula error that needs to be corrected, need assistance completing this template, or have any other issues, please reach out to the CSF Coordinator, Emily Haworth, at </t>
    </r>
    <r>
      <rPr>
        <b/>
        <sz val="11"/>
        <color rgb="FF000000"/>
        <rFont val="Calibri"/>
      </rPr>
      <t>emilyhaworth@arizona.edu</t>
    </r>
    <r>
      <rPr>
        <sz val="11"/>
        <color rgb="FF000000"/>
        <rFont val="Calibri"/>
      </rPr>
      <t xml:space="preserve">. </t>
    </r>
  </si>
  <si>
    <t>Project Information Summary</t>
  </si>
  <si>
    <t>Project Name</t>
  </si>
  <si>
    <t>Strengthening Sustainability Data Infrastructure</t>
  </si>
  <si>
    <t>Department Name  (no abbreviations please)</t>
  </si>
  <si>
    <t>Office of Sustainability</t>
  </si>
  <si>
    <t>KFS Account Number</t>
  </si>
  <si>
    <t>Subaccount Number</t>
  </si>
  <si>
    <t>Project Code</t>
  </si>
  <si>
    <t>AG 26.53</t>
  </si>
  <si>
    <t>Project Start Date</t>
  </si>
  <si>
    <t>July 1, 2025</t>
  </si>
  <si>
    <t>Project End Date</t>
  </si>
  <si>
    <t>June 30, 2028</t>
  </si>
  <si>
    <t>Project Budget Summary</t>
  </si>
  <si>
    <t>Total Full Benefit Employee Wages &amp; ERE</t>
  </si>
  <si>
    <t>Total Ancillary Employee Wages &amp; ERE</t>
  </si>
  <si>
    <t>Total Student Employee Wages &amp; ERE</t>
  </si>
  <si>
    <t>Total Graduate Assistant Stipends, ERE, &amp; Tuition Remission</t>
  </si>
  <si>
    <t>Total Supplies &amp; Related Operations</t>
  </si>
  <si>
    <t>Total Capital Equipment</t>
  </si>
  <si>
    <t>Total Travel</t>
  </si>
  <si>
    <t>Additional Funding Sources Summary</t>
  </si>
  <si>
    <t>Additional Funding Source(s) &amp; Description(s)</t>
  </si>
  <si>
    <t>Student Data Analyst x2</t>
  </si>
  <si>
    <t xml:space="preserve">In-kind support and coordination from Trevor Ledbetter, Ilse Rojas-Hamilton, CJ Agbannawag, and Emily Haworth (1-2 hours per week for 45 weeks each year). </t>
  </si>
  <si>
    <t>Tableau creator memberships x2</t>
  </si>
  <si>
    <t xml:space="preserve">Total Additional Funding Sources     </t>
  </si>
  <si>
    <t xml:space="preserve">Total Project Funding Across All Sources     </t>
  </si>
  <si>
    <t xml:space="preserve">Percent of Project Funded by the CSF     </t>
  </si>
  <si>
    <t>Campus Sustainability Fund - Annual Grant Funding Request - Additional Information &amp; Definitions</t>
  </si>
  <si>
    <t xml:space="preserve">   Personnel Summary Information &amp; Definitions:</t>
  </si>
  <si>
    <r>
      <t xml:space="preserve">     * Full Benefit vs. Ancillary Employees: </t>
    </r>
    <r>
      <rPr>
        <sz val="11"/>
        <color theme="1"/>
        <rFont val="Calibri"/>
        <family val="2"/>
        <scheme val="major"/>
      </rPr>
      <t xml:space="preserve">Full benefit employees typically work 20-40+ hours per week and are therefore afforded full benefits, resulting in a higher ERE rate. Ancillary employees typically work under 20 hours per week and are therefore not afforded the same benefits as full benefit employees. Applicants should work with their department's business office and/or human resources office to determine whether a proposed position should be classified as full benefit or ancillary. </t>
    </r>
  </si>
  <si>
    <r>
      <t xml:space="preserve">     * University Career Architecture Project: </t>
    </r>
    <r>
      <rPr>
        <sz val="11"/>
        <color theme="1"/>
        <rFont val="Calibri"/>
        <family val="2"/>
        <scheme val="major"/>
      </rPr>
      <t>Please ensure that proposed Hourly Rates for Full Benefit and Ancillary Employees are in line with the University Career Architecture Project's (UCAP) compensation guidelines (</t>
    </r>
    <r>
      <rPr>
        <sz val="11"/>
        <color rgb="FF0070C0"/>
        <rFont val="Calibri"/>
        <family val="2"/>
        <scheme val="major"/>
      </rPr>
      <t>https://hr.arizona.edu/supervisors/compensation</t>
    </r>
    <r>
      <rPr>
        <sz val="11"/>
        <color theme="1"/>
        <rFont val="Calibri"/>
        <family val="2"/>
        <scheme val="major"/>
      </rPr>
      <t xml:space="preserve">). Applicants should work with their department's business office and/or human resources office to determine accurate compensation rate(s). </t>
    </r>
  </si>
  <si>
    <r>
      <rPr>
        <b/>
        <i/>
        <sz val="11"/>
        <color rgb="FF000000"/>
        <rFont val="Calibri"/>
        <family val="2"/>
      </rPr>
      <t xml:space="preserve">     * Minimum Wage: </t>
    </r>
    <r>
      <rPr>
        <sz val="11"/>
        <color rgb="FF000000"/>
        <rFont val="Calibri"/>
        <family val="2"/>
      </rPr>
      <t>Please ensure that all Hourly Rates meet the prevailing minimum wage. Minimum wage for staff members is $15.00 per hour starting July 1, 2023.  Minimum wage is expected to rise in following fiscal years (planning rates: $15.45 for FY26 and $15.90 for FY27). Minimum wage for student employees is $14.50 per hour starting July 1, 2023. Minimum wage is expected to rise in following fiscal years. Minimum wage for both employee groups is then expected to rise with the rate of inflation. Please use these current rates for planning purposes.</t>
    </r>
  </si>
  <si>
    <r>
      <rPr>
        <b/>
        <i/>
        <sz val="11"/>
        <color rgb="FF000000"/>
        <rFont val="Calibri"/>
      </rPr>
      <t xml:space="preserve">     * Student Stipends:</t>
    </r>
    <r>
      <rPr>
        <i/>
        <sz val="11"/>
        <color rgb="FF000000"/>
        <rFont val="Calibri"/>
      </rPr>
      <t xml:space="preserve"> The CSF does not fund student stipends for unless an explicit exception has been made. The Committee instead strongly supports paying students at least the minimum wage as an hourly employee. Applicants may pay more than the current minimum wage if they feel it is appropriate. </t>
    </r>
  </si>
  <si>
    <r>
      <rPr>
        <sz val="11"/>
        <color rgb="FF000000"/>
        <rFont val="Calibri"/>
      </rPr>
      <t xml:space="preserve">     </t>
    </r>
    <r>
      <rPr>
        <b/>
        <i/>
        <sz val="11"/>
        <color rgb="FF000000"/>
        <rFont val="Calibri"/>
      </rPr>
      <t xml:space="preserve">* Employee Related Expenses (ERE): </t>
    </r>
    <r>
      <rPr>
        <sz val="11"/>
        <color rgb="FF000000"/>
        <rFont val="Calibri"/>
      </rPr>
      <t xml:space="preserve">The University of Arizona is committed to providing employees with important benefits such as health insurance, retirement plans, worker’s compensation, liability insurance, and more. These benefits are called employee related expenses or ERE. These change from year to year, but for multi-year proposals, the CSF will use the current fiscal year's rates for all years. For Fiscal Years 2025-2027, (https://financialservices.arizona.edu/accounting/ere-rates), these rates are as follows and are automatically used in the Annual Grant Personnel Summary Sheet. 
</t>
    </r>
    <r>
      <rPr>
        <b/>
        <sz val="11"/>
        <color rgb="FF000000"/>
        <rFont val="Calibri"/>
      </rPr>
      <t xml:space="preserve">     NOTE: ERE Rates for Fiscal Years 2026-2028 are not finalized and may be subject to change, particularly those given for Fiscal Year 2026. </t>
    </r>
    <r>
      <rPr>
        <sz val="11"/>
        <color rgb="FF000000"/>
        <rFont val="Calibri"/>
      </rPr>
      <t xml:space="preserve">These rates should only be used here for planning purposes. </t>
    </r>
  </si>
  <si>
    <t>Fiscal Year 2026</t>
  </si>
  <si>
    <t>Fiscal Year 2027</t>
  </si>
  <si>
    <t>Fiscal Year 2028</t>
  </si>
  <si>
    <r>
      <rPr>
        <sz val="11"/>
        <color rgb="FF000000"/>
        <rFont val="Calibri"/>
      </rPr>
      <t xml:space="preserve">     </t>
    </r>
    <r>
      <rPr>
        <b/>
        <i/>
        <sz val="11"/>
        <color rgb="FF000000"/>
        <rFont val="Calibri"/>
      </rPr>
      <t xml:space="preserve">* Graduate Assistants: </t>
    </r>
    <r>
      <rPr>
        <sz val="11"/>
        <color rgb="FF000000"/>
        <rFont val="Calibri"/>
      </rPr>
      <t xml:space="preserve">Graduate Assistantships may only be filled by graduate students enrolled in a graduate degree seeking program. Note that graduate students may also fill regular student employee positions, alongside undergraduate students. These positions are distinct from Graduate Assistantships (see Workload Policy 1 </t>
    </r>
    <r>
      <rPr>
        <sz val="11"/>
        <color rgb="FF0070C0"/>
        <rFont val="Calibri"/>
      </rPr>
      <t>https://grad.arizona.edu/funding/ga/graduate-assistant-and-associate-workload-policy</t>
    </r>
    <r>
      <rPr>
        <sz val="11"/>
        <color rgb="FF000000"/>
        <rFont val="Calibri"/>
      </rPr>
      <t>). Graduate Assistants (GAs) may work four possible full time equivalents (FTEs). 0.25 FTE (10 hours per week), 0.33 FTE (13.2 hours per week), 0.5 FTE (20 hours per week), or 0.66 FTE (26.4 hours per week). International students are limited to 0.50 FTE or less due to visa requirements. GAs may also be appointed for one of six different appointment periods provided by the Graduate College (</t>
    </r>
    <r>
      <rPr>
        <sz val="11"/>
        <color rgb="FF0070C0"/>
        <rFont val="Calibri"/>
      </rPr>
      <t>https://grad.arizona.edu/funding/ga/appointment-periods-and-fte-information</t>
    </r>
    <r>
      <rPr>
        <sz val="11"/>
        <color rgb="FF000000"/>
        <rFont val="Calibri"/>
      </rPr>
      <t>). 
GAs who are appointed during the Fall and/or Spring academic semesters are also eligible for tuition remission, reducing the tuition amount that a GA is charged (</t>
    </r>
    <r>
      <rPr>
        <sz val="11"/>
        <color rgb="FF0070C0"/>
        <rFont val="Calibri"/>
      </rPr>
      <t>https://grad.arizona.edu/funding/ga/benefits-appointment</t>
    </r>
    <r>
      <rPr>
        <sz val="11"/>
        <color rgb="FF000000"/>
        <rFont val="Calibri"/>
      </rPr>
      <t xml:space="preserve">). Tuition remission is dependent on FTE, enrollment, and their appointment period. If a GA is appointed to an FTE of less than 0.5, they will receive tuition remission of 50%. If a GA is appointed to an FTE of 0.5 or more, they will receive tuition remission of 100%. Tuition remission applies only to base graduate tuition.
All of these variables are taken into account and automatically calculated, providing Stipend Rate, Hours Per Week, and Appointment Period. 
</t>
    </r>
    <r>
      <rPr>
        <b/>
        <sz val="11"/>
        <color rgb="FF000000"/>
        <rFont val="Calibri"/>
      </rPr>
      <t xml:space="preserve">     NOTE: Graduate Base Tuition Rates for Fiscal Years 2026-2028 have not been published or finalized and may be subject to change. These rates are estimates and should only be used here for planning purposes. These estimates are based on a 3% annual increase.</t>
    </r>
  </si>
  <si>
    <t xml:space="preserve">Graduate Base Tuition Rate </t>
  </si>
  <si>
    <t xml:space="preserve">   Operating Budget Information &amp; Definitions:</t>
  </si>
  <si>
    <r>
      <rPr>
        <sz val="11"/>
        <color rgb="FF000000"/>
        <rFont val="Calibri"/>
        <family val="2"/>
      </rPr>
      <t xml:space="preserve">     </t>
    </r>
    <r>
      <rPr>
        <b/>
        <i/>
        <sz val="11"/>
        <color rgb="FF000000"/>
        <rFont val="Calibri"/>
        <family val="2"/>
      </rPr>
      <t>* Fiscal Year</t>
    </r>
    <r>
      <rPr>
        <sz val="11"/>
        <color rgb="FF000000"/>
        <rFont val="Calibri"/>
        <family val="2"/>
      </rPr>
      <t>:</t>
    </r>
    <r>
      <rPr>
        <b/>
        <sz val="11"/>
        <color rgb="FF000000"/>
        <rFont val="Calibri"/>
        <family val="2"/>
      </rPr>
      <t xml:space="preserve"> </t>
    </r>
    <r>
      <rPr>
        <sz val="11"/>
        <color rgb="FF000000"/>
        <rFont val="Calibri"/>
        <family val="2"/>
      </rPr>
      <t xml:space="preserve">The University operates on fiscal years which run from July 1 through June 30. For example, fiscal year 2025 (FY 2025) is July 1, 2024 to June 30, 2025. All funding for Annual Grants is attached to the University of Arizona's fiscal year schedule with approved funding dispersed in June of the applicable year and must be spent by June 30 of the next fiscal year. Funding not used within the approved fiscal year must be returned to the Campus Sustainability Fund and spending outside of the approved time period will require repayment to the CSF. Approved multi-year funding will </t>
    </r>
    <r>
      <rPr>
        <b/>
        <u/>
        <sz val="11"/>
        <color rgb="FF000000"/>
        <rFont val="Calibri"/>
        <family val="2"/>
      </rPr>
      <t>not</t>
    </r>
    <r>
      <rPr>
        <sz val="11"/>
        <color rgb="FF000000"/>
        <rFont val="Calibri"/>
        <family val="2"/>
      </rPr>
      <t xml:space="preserve"> roll over from one year to the next without approval from the CSF Committee. </t>
    </r>
  </si>
  <si>
    <r>
      <rPr>
        <sz val="11"/>
        <color rgb="FF000000"/>
        <rFont val="Calibri"/>
      </rPr>
      <t xml:space="preserve">     </t>
    </r>
    <r>
      <rPr>
        <b/>
        <i/>
        <sz val="11"/>
        <color rgb="FF000000"/>
        <rFont val="Calibri"/>
      </rPr>
      <t>* Capital Equipment</t>
    </r>
    <r>
      <rPr>
        <sz val="11"/>
        <color rgb="FF000000"/>
        <rFont val="Calibri"/>
      </rPr>
      <t>: The University defines capital equipment as an item which has a cost or fair market value of $5,000 or more (</t>
    </r>
    <r>
      <rPr>
        <sz val="11"/>
        <color rgb="FF0070C0"/>
        <rFont val="Calibri"/>
      </rPr>
      <t>https://policy.fso.arizona.edu/pmm/200/210</t>
    </r>
    <r>
      <rPr>
        <sz val="11"/>
        <color rgb="FF000000"/>
        <rFont val="Calibri"/>
      </rPr>
      <t>). For the purposes of this application, any single item that would be considered a supply  as part of your project and costs $5,000 or more should be placed under "Capital Equipment." If you are not sure about where something should be considered capital equipment or not, please reach out to the CSF Coordinator, Emily Haworth, at emilyhaworth@arizona.edu.</t>
    </r>
  </si>
  <si>
    <r>
      <rPr>
        <sz val="11"/>
        <color rgb="FF000000"/>
        <rFont val="Calibri"/>
      </rPr>
      <t xml:space="preserve">     </t>
    </r>
    <r>
      <rPr>
        <b/>
        <i/>
        <sz val="11"/>
        <color rgb="FF000000"/>
        <rFont val="Calibri"/>
      </rPr>
      <t xml:space="preserve">*Estimate Request from University Facility Services: </t>
    </r>
    <r>
      <rPr>
        <sz val="11"/>
        <color rgb="FF000000"/>
        <rFont val="Calibri"/>
      </rPr>
      <t xml:space="preserve">Generating estimates is not a free service. However, UFS has granted the Campus Sustainability Fund program an exception, and departments will not have to pay for the estimate up front. Applicants must build the fee for the estimate into their budget proposal and CSF will pay for this service only if funded. The estimate fees are a separate expense that does not count towards the total Renovation Cost. Charge for Estimates:
•	$100       Less than $10,000                                              
•	$500       Between $10,000 and $50,000 
•	$750       Between $50,000 and $100,000 
•	$1,000   Greater than $100,000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</si>
</sst>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409]dd\-mmm\-yy"/>
    <numFmt numFmtId="165" formatCode="_(&quot;$&quot;* #,##0.00_);_(&quot;$&quot;* \(#,##0.00\);_(&quot;$&quot;* &quot;-&quot;???_);_(@_)"/>
    <numFmt numFmtId="166" formatCode="0.0%"/>
  </numFmts>
  <fonts count="44">
    <font>
      <sz val="11"/>
      <color theme="1"/>
      <name val="Arial"/>
    </font>
    <font>
      <sz val="11"/>
      <color theme="1"/>
      <name val="Calibri"/>
      <family val="2"/>
      <scheme val="minor"/>
    </font>
    <font>
      <sz val="11"/>
      <color theme="1"/>
      <name val="Calibri"/>
      <family val="2"/>
      <scheme val="minor"/>
    </font>
    <font>
      <sz val="11"/>
      <color theme="1"/>
      <name val="Arial"/>
      <family val="2"/>
    </font>
    <font>
      <b/>
      <sz val="11"/>
      <color theme="0"/>
      <name val="Calibri"/>
      <family val="2"/>
      <scheme val="minor"/>
    </font>
    <font>
      <b/>
      <sz val="11"/>
      <color theme="1"/>
      <name val="Calibri"/>
      <family val="2"/>
      <scheme val="minor"/>
    </font>
    <font>
      <sz val="11"/>
      <name val="Calibri"/>
      <family val="2"/>
      <scheme val="minor"/>
    </font>
    <font>
      <sz val="8"/>
      <name val="Arial"/>
      <family val="2"/>
    </font>
    <font>
      <b/>
      <sz val="14"/>
      <color theme="0"/>
      <name val="Calibri"/>
      <family val="2"/>
      <scheme val="minor"/>
    </font>
    <font>
      <b/>
      <sz val="20"/>
      <color rgb="FFFFFFFF"/>
      <name val="Calibri"/>
      <family val="2"/>
      <scheme val="minor"/>
    </font>
    <font>
      <b/>
      <sz val="11"/>
      <color theme="0"/>
      <name val="Calibri"/>
      <family val="2"/>
      <scheme val="major"/>
    </font>
    <font>
      <sz val="11"/>
      <color theme="1"/>
      <name val="Calibri"/>
      <family val="2"/>
      <scheme val="major"/>
    </font>
    <font>
      <b/>
      <sz val="20"/>
      <color rgb="FFFFFFFF"/>
      <name val="Calibri"/>
      <family val="2"/>
      <scheme val="major"/>
    </font>
    <font>
      <b/>
      <sz val="11"/>
      <color theme="1"/>
      <name val="Calibri"/>
      <family val="2"/>
      <scheme val="major"/>
    </font>
    <font>
      <b/>
      <sz val="11"/>
      <color rgb="FFFFFFFF"/>
      <name val="Calibri"/>
      <family val="2"/>
      <scheme val="major"/>
    </font>
    <font>
      <b/>
      <sz val="14"/>
      <color theme="0"/>
      <name val="Calibri"/>
      <family val="2"/>
      <scheme val="major"/>
    </font>
    <font>
      <i/>
      <sz val="11"/>
      <color theme="1"/>
      <name val="Calibri"/>
      <family val="2"/>
      <scheme val="major"/>
    </font>
    <font>
      <sz val="11"/>
      <color theme="0"/>
      <name val="Calibri"/>
      <family val="2"/>
      <scheme val="major"/>
    </font>
    <font>
      <b/>
      <sz val="20"/>
      <color theme="0"/>
      <name val="Calibri"/>
      <family val="2"/>
      <scheme val="major"/>
    </font>
    <font>
      <b/>
      <sz val="11"/>
      <name val="Calibri"/>
      <family val="2"/>
      <scheme val="major"/>
    </font>
    <font>
      <b/>
      <i/>
      <sz val="11"/>
      <color theme="1"/>
      <name val="Calibri"/>
      <family val="2"/>
      <scheme val="major"/>
    </font>
    <font>
      <sz val="11"/>
      <color theme="1"/>
      <name val="Arial"/>
      <family val="2"/>
    </font>
    <font>
      <sz val="11"/>
      <color theme="0"/>
      <name val="Calibri"/>
      <family val="2"/>
      <scheme val="minor"/>
    </font>
    <font>
      <sz val="11"/>
      <color theme="1"/>
      <name val="Arial"/>
      <family val="2"/>
    </font>
    <font>
      <sz val="11"/>
      <color rgb="FF0070C0"/>
      <name val="Calibri"/>
      <family val="2"/>
      <scheme val="major"/>
    </font>
    <font>
      <sz val="11"/>
      <name val="Calibri"/>
      <family val="2"/>
      <scheme val="major"/>
    </font>
    <font>
      <b/>
      <sz val="11"/>
      <color rgb="FFFF0000"/>
      <name val="Calibri"/>
      <family val="2"/>
      <scheme val="major"/>
    </font>
    <font>
      <b/>
      <i/>
      <sz val="14"/>
      <color theme="1"/>
      <name val="Calibri"/>
      <family val="2"/>
      <scheme val="major"/>
    </font>
    <font>
      <sz val="11"/>
      <color rgb="FF000000"/>
      <name val="Calibri"/>
      <family val="2"/>
    </font>
    <font>
      <b/>
      <sz val="11"/>
      <color rgb="FF000000"/>
      <name val="Calibri"/>
      <family val="2"/>
    </font>
    <font>
      <b/>
      <i/>
      <sz val="11"/>
      <color rgb="FF000000"/>
      <name val="Calibri"/>
      <family val="2"/>
    </font>
    <font>
      <sz val="11"/>
      <color theme="1"/>
      <name val="Calibri"/>
      <family val="2"/>
    </font>
    <font>
      <b/>
      <u/>
      <sz val="11"/>
      <color rgb="FF000000"/>
      <name val="Calibri"/>
      <family val="2"/>
    </font>
    <font>
      <b/>
      <sz val="11"/>
      <color rgb="FF000000"/>
      <name val="Calibri"/>
    </font>
    <font>
      <b/>
      <i/>
      <sz val="11"/>
      <color rgb="FF000000"/>
      <name val="Calibri"/>
    </font>
    <font>
      <sz val="11"/>
      <color rgb="FF000000"/>
      <name val="Calibri"/>
    </font>
    <font>
      <i/>
      <sz val="11"/>
      <color rgb="FF000000"/>
      <name val="Calibri"/>
    </font>
    <font>
      <b/>
      <u/>
      <sz val="11"/>
      <color rgb="FF000000"/>
      <name val="Calibri"/>
    </font>
    <font>
      <b/>
      <sz val="11"/>
      <color rgb="FF000000"/>
      <name val="Calibri"/>
      <scheme val="major"/>
    </font>
    <font>
      <b/>
      <sz val="11"/>
      <color rgb="FFFF0000"/>
      <name val="Calibri"/>
      <scheme val="major"/>
    </font>
    <font>
      <b/>
      <sz val="11"/>
      <color theme="1"/>
      <name val="Calibri"/>
      <scheme val="major"/>
    </font>
    <font>
      <b/>
      <sz val="11"/>
      <color rgb="FFFF0000"/>
      <name val="Calibri"/>
    </font>
    <font>
      <sz val="11"/>
      <color theme="1"/>
      <name val="Calibri"/>
    </font>
    <font>
      <sz val="11"/>
      <color rgb="FF0070C0"/>
      <name val="Calibri"/>
    </font>
  </fonts>
  <fills count="11">
    <fill>
      <patternFill patternType="none"/>
    </fill>
    <fill>
      <patternFill patternType="gray125"/>
    </fill>
    <fill>
      <patternFill patternType="solid">
        <fgColor rgb="FF0C234B"/>
        <bgColor rgb="FF002060"/>
      </patternFill>
    </fill>
    <fill>
      <patternFill patternType="solid">
        <fgColor rgb="FF0C234B"/>
        <bgColor indexed="64"/>
      </patternFill>
    </fill>
    <fill>
      <patternFill patternType="solid">
        <fgColor rgb="FFAB0520"/>
        <bgColor rgb="FFD8D8D8"/>
      </patternFill>
    </fill>
    <fill>
      <patternFill patternType="solid">
        <fgColor rgb="FFAB0520"/>
        <bgColor indexed="64"/>
      </patternFill>
    </fill>
    <fill>
      <patternFill patternType="solid">
        <fgColor rgb="FF81D3EB"/>
        <bgColor indexed="64"/>
      </patternFill>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rgb="FFFFC000"/>
        <bgColor indexed="64"/>
      </patternFill>
    </fill>
  </fills>
  <borders count="71">
    <border>
      <left/>
      <right/>
      <top/>
      <bottom/>
      <diagonal/>
    </border>
    <border>
      <left/>
      <right/>
      <top/>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44" fontId="3" fillId="0" borderId="0" applyFont="0" applyFill="0" applyBorder="0" applyAlignment="0" applyProtection="0"/>
    <xf numFmtId="9" fontId="21" fillId="0" borderId="0" applyFont="0" applyFill="0" applyBorder="0" applyAlignment="0" applyProtection="0"/>
    <xf numFmtId="43" fontId="23" fillId="0" borderId="0" applyFont="0" applyFill="0" applyBorder="0" applyAlignment="0" applyProtection="0"/>
  </cellStyleXfs>
  <cellXfs count="428">
    <xf numFmtId="0" fontId="0" fillId="0" borderId="0" xfId="0"/>
    <xf numFmtId="0" fontId="2" fillId="0" borderId="0" xfId="0" applyFont="1"/>
    <xf numFmtId="0" fontId="4" fillId="7" borderId="1" xfId="0" applyFont="1" applyFill="1" applyBorder="1" applyAlignment="1">
      <alignment horizontal="right" vertical="center"/>
    </xf>
    <xf numFmtId="44" fontId="6" fillId="7" borderId="1" xfId="1" applyFont="1" applyFill="1" applyBorder="1" applyAlignment="1">
      <alignment horizontal="center" vertical="center"/>
    </xf>
    <xf numFmtId="44" fontId="6" fillId="0" borderId="14" xfId="0" applyNumberFormat="1" applyFont="1" applyBorder="1" applyAlignment="1">
      <alignment horizontal="right" vertical="center"/>
    </xf>
    <xf numFmtId="44" fontId="6" fillId="0" borderId="15" xfId="0" applyNumberFormat="1" applyFont="1" applyBorder="1" applyAlignment="1">
      <alignment horizontal="right" vertical="center"/>
    </xf>
    <xf numFmtId="44" fontId="6" fillId="0" borderId="14" xfId="1" applyFont="1" applyBorder="1" applyAlignment="1">
      <alignment horizontal="center" vertical="center"/>
    </xf>
    <xf numFmtId="0" fontId="2" fillId="0" borderId="1" xfId="0" applyFont="1" applyBorder="1"/>
    <xf numFmtId="0" fontId="11" fillId="0" borderId="0" xfId="0" applyFont="1"/>
    <xf numFmtId="0" fontId="13" fillId="0" borderId="0" xfId="0" applyFont="1" applyAlignment="1">
      <alignment horizontal="center"/>
    </xf>
    <xf numFmtId="0" fontId="11" fillId="0" borderId="0" xfId="0" applyFont="1" applyAlignment="1">
      <alignment horizontal="left"/>
    </xf>
    <xf numFmtId="164" fontId="13" fillId="0" borderId="0" xfId="0" applyNumberFormat="1" applyFont="1" applyAlignment="1">
      <alignment horizontal="center"/>
    </xf>
    <xf numFmtId="0" fontId="13" fillId="0" borderId="10" xfId="0" applyFont="1" applyBorder="1" applyAlignment="1">
      <alignment horizontal="center" vertical="center"/>
    </xf>
    <xf numFmtId="44" fontId="11" fillId="0" borderId="10" xfId="0" applyNumberFormat="1" applyFont="1" applyBorder="1" applyAlignment="1">
      <alignment horizontal="center" vertical="center"/>
    </xf>
    <xf numFmtId="0" fontId="14" fillId="7" borderId="16" xfId="0" applyFont="1" applyFill="1" applyBorder="1" applyAlignment="1">
      <alignment horizontal="center" vertical="center"/>
    </xf>
    <xf numFmtId="0" fontId="14" fillId="7" borderId="18" xfId="0" applyFont="1" applyFill="1" applyBorder="1" applyAlignment="1">
      <alignment horizontal="center" vertical="center"/>
    </xf>
    <xf numFmtId="0" fontId="13" fillId="0" borderId="21" xfId="0" applyFont="1" applyBorder="1" applyAlignment="1">
      <alignment horizontal="left" vertical="center"/>
    </xf>
    <xf numFmtId="0" fontId="13" fillId="0" borderId="29" xfId="0" applyFont="1" applyBorder="1" applyAlignment="1">
      <alignment horizontal="left" vertical="center"/>
    </xf>
    <xf numFmtId="0" fontId="11" fillId="0" borderId="1" xfId="0" applyFont="1" applyBorder="1"/>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27" xfId="0" applyFont="1" applyBorder="1" applyAlignment="1">
      <alignment horizontal="left" vertical="center"/>
    </xf>
    <xf numFmtId="0" fontId="11" fillId="0" borderId="32" xfId="0" applyFont="1" applyBorder="1" applyAlignment="1">
      <alignment horizontal="left" vertical="center"/>
    </xf>
    <xf numFmtId="44" fontId="11" fillId="0" borderId="47" xfId="1" applyFont="1" applyBorder="1" applyAlignment="1">
      <alignment horizontal="center" vertical="center"/>
    </xf>
    <xf numFmtId="44" fontId="11" fillId="0" borderId="39" xfId="1" applyFont="1" applyBorder="1" applyAlignment="1">
      <alignment horizontal="center" vertical="center"/>
    </xf>
    <xf numFmtId="44" fontId="11" fillId="0" borderId="50" xfId="1" applyFont="1" applyBorder="1" applyAlignment="1">
      <alignment horizontal="center" vertical="center"/>
    </xf>
    <xf numFmtId="0" fontId="11" fillId="7" borderId="5" xfId="0" applyFont="1" applyFill="1" applyBorder="1" applyAlignment="1">
      <alignment horizontal="left" vertical="center"/>
    </xf>
    <xf numFmtId="0" fontId="11" fillId="7" borderId="1" xfId="0" applyFont="1" applyFill="1" applyBorder="1" applyAlignment="1">
      <alignment horizontal="left"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44" fontId="11" fillId="0" borderId="7" xfId="1" applyFont="1" applyBorder="1" applyAlignment="1">
      <alignment horizontal="center" vertical="center"/>
    </xf>
    <xf numFmtId="44" fontId="11" fillId="0" borderId="58" xfId="1" applyFont="1" applyBorder="1" applyAlignment="1">
      <alignment horizontal="center" vertical="center"/>
    </xf>
    <xf numFmtId="44" fontId="11" fillId="0" borderId="9" xfId="1" applyFont="1" applyBorder="1" applyAlignment="1">
      <alignment horizontal="center" vertical="center"/>
    </xf>
    <xf numFmtId="0" fontId="11" fillId="0" borderId="47" xfId="0" applyFont="1" applyBorder="1" applyAlignment="1">
      <alignment horizontal="left" vertical="center"/>
    </xf>
    <xf numFmtId="0" fontId="11" fillId="0" borderId="50" xfId="0" applyFont="1" applyBorder="1" applyAlignment="1">
      <alignment horizontal="left" vertical="center"/>
    </xf>
    <xf numFmtId="0" fontId="11" fillId="7" borderId="16" xfId="0" applyFont="1" applyFill="1" applyBorder="1" applyAlignment="1">
      <alignment horizontal="left" vertical="center"/>
    </xf>
    <xf numFmtId="0" fontId="11" fillId="7" borderId="18" xfId="0" applyFont="1" applyFill="1" applyBorder="1" applyAlignment="1">
      <alignment horizontal="left" vertical="center"/>
    </xf>
    <xf numFmtId="0" fontId="11" fillId="7" borderId="8" xfId="0" applyFont="1" applyFill="1" applyBorder="1" applyAlignment="1">
      <alignment horizontal="left" vertical="center"/>
    </xf>
    <xf numFmtId="0" fontId="11" fillId="6" borderId="25" xfId="0" applyFont="1" applyFill="1" applyBorder="1" applyAlignment="1">
      <alignment horizontal="left" vertical="center"/>
    </xf>
    <xf numFmtId="0" fontId="16" fillId="6" borderId="32" xfId="0" applyFont="1" applyFill="1" applyBorder="1" applyAlignment="1">
      <alignment horizontal="center"/>
    </xf>
    <xf numFmtId="0" fontId="11" fillId="7" borderId="2" xfId="0" applyFont="1" applyFill="1" applyBorder="1" applyAlignment="1">
      <alignment horizontal="left" vertical="center"/>
    </xf>
    <xf numFmtId="0" fontId="11" fillId="7" borderId="3" xfId="0" applyFont="1" applyFill="1" applyBorder="1" applyAlignment="1">
      <alignment horizontal="left" vertical="center"/>
    </xf>
    <xf numFmtId="0" fontId="13" fillId="6" borderId="25" xfId="0" applyFont="1" applyFill="1" applyBorder="1" applyAlignment="1">
      <alignment horizontal="left" vertical="center"/>
    </xf>
    <xf numFmtId="0" fontId="13" fillId="6" borderId="32" xfId="0" applyFont="1" applyFill="1" applyBorder="1" applyAlignment="1">
      <alignment horizontal="left" vertical="center"/>
    </xf>
    <xf numFmtId="0" fontId="13" fillId="7" borderId="1" xfId="0" applyFont="1" applyFill="1" applyBorder="1" applyAlignment="1">
      <alignment horizontal="left" vertical="center"/>
    </xf>
    <xf numFmtId="0" fontId="17" fillId="0" borderId="1" xfId="0" applyFont="1" applyBorder="1"/>
    <xf numFmtId="0" fontId="17" fillId="0" borderId="0" xfId="0" applyFont="1"/>
    <xf numFmtId="0" fontId="11" fillId="0" borderId="11" xfId="0" applyFont="1" applyBorder="1" applyAlignment="1">
      <alignment horizontal="center" vertical="center" wrapText="1"/>
    </xf>
    <xf numFmtId="0" fontId="11"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wrapText="1"/>
    </xf>
    <xf numFmtId="44" fontId="11" fillId="0" borderId="14" xfId="0" applyNumberFormat="1" applyFont="1" applyBorder="1" applyAlignment="1">
      <alignment horizontal="center" vertical="center"/>
    </xf>
    <xf numFmtId="44" fontId="11" fillId="0" borderId="15" xfId="0" applyNumberFormat="1" applyFont="1" applyBorder="1" applyAlignment="1">
      <alignment horizontal="center" vertical="center"/>
    </xf>
    <xf numFmtId="44" fontId="11" fillId="7" borderId="27" xfId="0" applyNumberFormat="1" applyFont="1" applyFill="1" applyBorder="1" applyAlignment="1">
      <alignment horizontal="center" vertical="center"/>
    </xf>
    <xf numFmtId="44" fontId="11" fillId="7" borderId="28" xfId="0" applyNumberFormat="1" applyFont="1" applyFill="1" applyBorder="1" applyAlignment="1">
      <alignment horizontal="center" vertical="center"/>
    </xf>
    <xf numFmtId="44" fontId="11" fillId="7" borderId="32" xfId="0" applyNumberFormat="1" applyFont="1" applyFill="1" applyBorder="1" applyAlignment="1">
      <alignment horizontal="center" vertical="center"/>
    </xf>
    <xf numFmtId="44" fontId="11" fillId="0" borderId="56" xfId="0" applyNumberFormat="1" applyFont="1" applyBorder="1" applyAlignment="1">
      <alignment horizontal="center" vertical="center"/>
    </xf>
    <xf numFmtId="44" fontId="11" fillId="0" borderId="57" xfId="0" applyNumberFormat="1" applyFont="1" applyBorder="1" applyAlignment="1">
      <alignment horizontal="center" vertical="center"/>
    </xf>
    <xf numFmtId="44" fontId="11" fillId="0" borderId="59" xfId="0" applyNumberFormat="1" applyFont="1" applyBorder="1" applyAlignment="1">
      <alignment horizontal="center" vertical="center"/>
    </xf>
    <xf numFmtId="44" fontId="11" fillId="0" borderId="24" xfId="0" applyNumberFormat="1" applyFont="1" applyBorder="1" applyAlignment="1">
      <alignment horizontal="center" vertical="center"/>
    </xf>
    <xf numFmtId="44" fontId="11" fillId="0" borderId="25" xfId="0" applyNumberFormat="1" applyFont="1" applyBorder="1" applyAlignment="1">
      <alignment horizontal="center" vertical="center"/>
    </xf>
    <xf numFmtId="44" fontId="11" fillId="0" borderId="24" xfId="1" applyFont="1" applyBorder="1" applyAlignment="1">
      <alignment horizontal="center" vertical="center"/>
    </xf>
    <xf numFmtId="44" fontId="11" fillId="0" borderId="10" xfId="1" applyFont="1" applyBorder="1" applyAlignment="1">
      <alignment horizontal="center" vertical="center"/>
    </xf>
    <xf numFmtId="44" fontId="11" fillId="0" borderId="25" xfId="1" applyFont="1" applyBorder="1" applyAlignment="1">
      <alignment horizontal="center" vertical="center"/>
    </xf>
    <xf numFmtId="44" fontId="11" fillId="0" borderId="56" xfId="1" applyFont="1" applyBorder="1" applyAlignment="1">
      <alignment horizontal="center" vertical="center"/>
    </xf>
    <xf numFmtId="44" fontId="11" fillId="0" borderId="57" xfId="1" applyFont="1" applyBorder="1" applyAlignment="1">
      <alignment horizontal="center" vertical="center"/>
    </xf>
    <xf numFmtId="44" fontId="11" fillId="0" borderId="59" xfId="1" applyFont="1" applyBorder="1" applyAlignment="1">
      <alignment horizontal="center" vertical="center"/>
    </xf>
    <xf numFmtId="0" fontId="13" fillId="6" borderId="25" xfId="0" applyFont="1" applyFill="1" applyBorder="1" applyAlignment="1">
      <alignment horizontal="center"/>
    </xf>
    <xf numFmtId="0" fontId="13" fillId="6" borderId="25" xfId="0" applyFont="1" applyFill="1" applyBorder="1" applyAlignment="1">
      <alignment horizontal="center" wrapText="1"/>
    </xf>
    <xf numFmtId="0" fontId="11" fillId="0" borderId="25" xfId="0" applyFont="1" applyBorder="1" applyAlignment="1">
      <alignment horizontal="center"/>
    </xf>
    <xf numFmtId="44" fontId="11" fillId="6" borderId="10" xfId="1" applyFont="1" applyFill="1" applyBorder="1" applyAlignment="1">
      <alignment horizontal="center" vertical="center"/>
    </xf>
    <xf numFmtId="44" fontId="11" fillId="6" borderId="25" xfId="1" applyFont="1" applyFill="1" applyBorder="1" applyAlignment="1">
      <alignment horizontal="center" vertical="center"/>
    </xf>
    <xf numFmtId="0" fontId="11" fillId="7" borderId="5" xfId="0" applyFont="1" applyFill="1" applyBorder="1"/>
    <xf numFmtId="0" fontId="11" fillId="7" borderId="1" xfId="0" applyFont="1" applyFill="1" applyBorder="1"/>
    <xf numFmtId="0" fontId="11" fillId="7" borderId="6" xfId="0" applyFont="1" applyFill="1" applyBorder="1"/>
    <xf numFmtId="0" fontId="4" fillId="7" borderId="16" xfId="0" applyFont="1" applyFill="1" applyBorder="1" applyAlignment="1">
      <alignment horizontal="right" vertical="center"/>
    </xf>
    <xf numFmtId="0" fontId="4" fillId="7" borderId="18" xfId="0" applyFont="1" applyFill="1" applyBorder="1" applyAlignment="1">
      <alignment horizontal="right" vertical="center"/>
    </xf>
    <xf numFmtId="0" fontId="22" fillId="0" borderId="0" xfId="0" applyFont="1"/>
    <xf numFmtId="0" fontId="6" fillId="0" borderId="0" xfId="0" applyFont="1"/>
    <xf numFmtId="44" fontId="11" fillId="6" borderId="24" xfId="1" applyFont="1" applyFill="1" applyBorder="1" applyAlignment="1">
      <alignment horizontal="center" vertical="center"/>
    </xf>
    <xf numFmtId="44" fontId="11" fillId="6" borderId="56" xfId="1" applyFont="1" applyFill="1" applyBorder="1" applyAlignment="1">
      <alignment horizontal="center" vertical="center"/>
    </xf>
    <xf numFmtId="44" fontId="11" fillId="6" borderId="57" xfId="1" applyFont="1" applyFill="1" applyBorder="1" applyAlignment="1">
      <alignment horizontal="center" vertical="center"/>
    </xf>
    <xf numFmtId="44" fontId="11" fillId="6" borderId="59" xfId="1" applyFont="1" applyFill="1" applyBorder="1" applyAlignment="1">
      <alignment horizontal="center" vertical="center"/>
    </xf>
    <xf numFmtId="9" fontId="11" fillId="0" borderId="14" xfId="2" applyFont="1" applyBorder="1" applyAlignment="1">
      <alignment horizontal="center" vertical="center"/>
    </xf>
    <xf numFmtId="0" fontId="0" fillId="0" borderId="1" xfId="0" applyBorder="1"/>
    <xf numFmtId="0" fontId="22" fillId="0" borderId="20" xfId="0" applyFont="1" applyBorder="1"/>
    <xf numFmtId="0" fontId="22" fillId="0" borderId="60" xfId="0" applyFont="1" applyBorder="1"/>
    <xf numFmtId="44" fontId="25" fillId="6" borderId="24" xfId="1" applyFont="1" applyFill="1" applyBorder="1" applyAlignment="1">
      <alignment horizontal="center" vertical="center"/>
    </xf>
    <xf numFmtId="0" fontId="26" fillId="0" borderId="17" xfId="0" applyFont="1" applyBorder="1" applyAlignment="1">
      <alignment horizontal="center" vertical="center"/>
    </xf>
    <xf numFmtId="0" fontId="26" fillId="0" borderId="11" xfId="0" applyFont="1" applyBorder="1" applyAlignment="1">
      <alignment horizontal="center" vertical="center"/>
    </xf>
    <xf numFmtId="165" fontId="2" fillId="0" borderId="0" xfId="0" applyNumberFormat="1" applyFont="1"/>
    <xf numFmtId="165" fontId="6" fillId="0" borderId="15" xfId="0" applyNumberFormat="1" applyFont="1" applyBorder="1" applyAlignment="1">
      <alignment horizontal="right" vertical="center"/>
    </xf>
    <xf numFmtId="165" fontId="4" fillId="7" borderId="18" xfId="0" applyNumberFormat="1" applyFont="1" applyFill="1" applyBorder="1" applyAlignment="1">
      <alignment horizontal="right" vertical="center"/>
    </xf>
    <xf numFmtId="165" fontId="6" fillId="0" borderId="14" xfId="0" applyNumberFormat="1" applyFont="1" applyBorder="1" applyAlignment="1">
      <alignment horizontal="right" vertical="center"/>
    </xf>
    <xf numFmtId="165" fontId="11" fillId="9" borderId="6" xfId="0" applyNumberFormat="1" applyFont="1" applyFill="1" applyBorder="1" applyAlignment="1">
      <alignment horizontal="left" vertical="center" wrapText="1"/>
    </xf>
    <xf numFmtId="44" fontId="2" fillId="0" borderId="0" xfId="0" applyNumberFormat="1" applyFont="1"/>
    <xf numFmtId="44" fontId="4" fillId="7" borderId="1" xfId="0" applyNumberFormat="1" applyFont="1" applyFill="1" applyBorder="1" applyAlignment="1">
      <alignment horizontal="right" vertical="center"/>
    </xf>
    <xf numFmtId="1" fontId="2" fillId="0" borderId="0" xfId="0" applyNumberFormat="1" applyFont="1"/>
    <xf numFmtId="1" fontId="6" fillId="7" borderId="1" xfId="1" applyNumberFormat="1" applyFont="1" applyFill="1" applyBorder="1" applyAlignment="1">
      <alignment horizontal="center" vertical="center"/>
    </xf>
    <xf numFmtId="44" fontId="6" fillId="0" borderId="15" xfId="1" applyFont="1" applyFill="1" applyBorder="1" applyAlignment="1">
      <alignment horizontal="right" vertical="center"/>
    </xf>
    <xf numFmtId="0" fontId="11" fillId="9" borderId="5" xfId="0" applyFont="1" applyFill="1" applyBorder="1" applyAlignment="1">
      <alignment horizontal="left" vertical="top" wrapText="1"/>
    </xf>
    <xf numFmtId="0" fontId="11" fillId="9" borderId="1" xfId="0" applyFont="1" applyFill="1" applyBorder="1" applyAlignment="1">
      <alignment horizontal="left" vertical="top" wrapText="1"/>
    </xf>
    <xf numFmtId="0" fontId="11" fillId="9" borderId="6" xfId="0" applyFont="1" applyFill="1" applyBorder="1" applyAlignment="1">
      <alignment horizontal="left" vertical="top" wrapText="1"/>
    </xf>
    <xf numFmtId="0" fontId="11" fillId="0" borderId="44" xfId="0" applyFont="1" applyBorder="1" applyAlignment="1">
      <alignment horizontal="left" vertical="center"/>
    </xf>
    <xf numFmtId="0" fontId="13" fillId="6" borderId="30" xfId="0" applyFont="1" applyFill="1" applyBorder="1" applyAlignment="1">
      <alignment horizontal="left" vertical="center"/>
    </xf>
    <xf numFmtId="44" fontId="11" fillId="6" borderId="44" xfId="1" applyFont="1" applyFill="1" applyBorder="1" applyAlignment="1">
      <alignment horizontal="center" vertical="center"/>
    </xf>
    <xf numFmtId="44" fontId="11" fillId="6" borderId="12" xfId="1" applyFont="1" applyFill="1" applyBorder="1" applyAlignment="1">
      <alignment horizontal="center" vertical="center"/>
    </xf>
    <xf numFmtId="44" fontId="11" fillId="6" borderId="30" xfId="1" applyFont="1" applyFill="1" applyBorder="1" applyAlignment="1">
      <alignment horizontal="center" vertical="center"/>
    </xf>
    <xf numFmtId="0" fontId="13" fillId="8" borderId="10" xfId="0" applyFont="1" applyFill="1" applyBorder="1" applyAlignment="1">
      <alignment horizontal="left" vertical="center"/>
    </xf>
    <xf numFmtId="166" fontId="11" fillId="10" borderId="10" xfId="2" applyNumberFormat="1" applyFont="1" applyFill="1" applyBorder="1" applyAlignment="1">
      <alignment horizontal="left" vertical="center" wrapText="1"/>
    </xf>
    <xf numFmtId="0" fontId="13" fillId="9" borderId="10" xfId="0" applyFont="1" applyFill="1" applyBorder="1" applyAlignment="1">
      <alignment horizontal="left" vertical="center"/>
    </xf>
    <xf numFmtId="0" fontId="5" fillId="0" borderId="19" xfId="0" applyFont="1" applyBorder="1" applyAlignment="1">
      <alignment horizontal="center" vertical="center"/>
    </xf>
    <xf numFmtId="0" fontId="5" fillId="7" borderId="21" xfId="0" applyFont="1" applyFill="1" applyBorder="1" applyAlignment="1">
      <alignment horizontal="center" vertical="center"/>
    </xf>
    <xf numFmtId="0" fontId="5" fillId="0" borderId="22" xfId="0" applyFont="1" applyBorder="1" applyAlignment="1">
      <alignment horizontal="center" vertical="center"/>
    </xf>
    <xf numFmtId="165" fontId="5" fillId="0" borderId="22" xfId="0" applyNumberFormat="1" applyFont="1" applyBorder="1" applyAlignment="1">
      <alignment horizontal="center" vertical="center"/>
    </xf>
    <xf numFmtId="1" fontId="5" fillId="0" borderId="23" xfId="0" applyNumberFormat="1" applyFont="1" applyBorder="1" applyAlignment="1">
      <alignment horizontal="center" vertical="center"/>
    </xf>
    <xf numFmtId="0" fontId="4" fillId="3" borderId="67" xfId="0" applyFont="1" applyFill="1" applyBorder="1" applyAlignment="1">
      <alignment horizontal="right" vertical="center"/>
    </xf>
    <xf numFmtId="0" fontId="5" fillId="0" borderId="6" xfId="0" applyFont="1" applyBorder="1" applyAlignment="1">
      <alignment horizontal="center" vertical="center"/>
    </xf>
    <xf numFmtId="44" fontId="5" fillId="0" borderId="64" xfId="0" applyNumberFormat="1" applyFont="1" applyBorder="1" applyAlignment="1">
      <alignment horizontal="center" vertical="center"/>
    </xf>
    <xf numFmtId="44" fontId="6" fillId="0" borderId="6" xfId="0" applyNumberFormat="1" applyFont="1" applyBorder="1" applyAlignment="1">
      <alignment horizontal="right" vertical="center"/>
    </xf>
    <xf numFmtId="44" fontId="5" fillId="0" borderId="6" xfId="0" applyNumberFormat="1" applyFont="1" applyBorder="1" applyAlignment="1">
      <alignment horizontal="center" vertical="center"/>
    </xf>
    <xf numFmtId="0" fontId="6" fillId="0" borderId="1" xfId="0" applyFont="1" applyBorder="1"/>
    <xf numFmtId="0" fontId="5" fillId="0" borderId="26" xfId="0" applyFont="1" applyBorder="1" applyAlignment="1">
      <alignment horizontal="center" vertical="center"/>
    </xf>
    <xf numFmtId="0" fontId="5" fillId="0" borderId="62" xfId="0" applyFont="1" applyBorder="1" applyAlignment="1">
      <alignment horizontal="center" vertical="center"/>
    </xf>
    <xf numFmtId="165" fontId="5" fillId="0" borderId="65" xfId="0" applyNumberFormat="1" applyFont="1" applyBorder="1" applyAlignment="1">
      <alignment horizontal="center" vertical="center"/>
    </xf>
    <xf numFmtId="1" fontId="5" fillId="0" borderId="19" xfId="0" applyNumberFormat="1" applyFont="1" applyBorder="1" applyAlignment="1">
      <alignment horizontal="center" vertical="center"/>
    </xf>
    <xf numFmtId="44" fontId="5" fillId="0" borderId="19" xfId="0" applyNumberFormat="1" applyFont="1" applyBorder="1" applyAlignment="1">
      <alignment horizontal="center" vertical="center"/>
    </xf>
    <xf numFmtId="44" fontId="5" fillId="0" borderId="65" xfId="0" applyNumberFormat="1" applyFont="1" applyBorder="1" applyAlignment="1">
      <alignment horizontal="center" vertical="center"/>
    </xf>
    <xf numFmtId="0" fontId="5" fillId="0" borderId="38" xfId="0" applyFont="1" applyBorder="1" applyAlignment="1">
      <alignment horizontal="center" vertical="center"/>
    </xf>
    <xf numFmtId="165" fontId="5" fillId="0" borderId="49" xfId="0" applyNumberFormat="1" applyFont="1" applyBorder="1" applyAlignment="1">
      <alignment horizontal="center" vertical="center"/>
    </xf>
    <xf numFmtId="44" fontId="5" fillId="0" borderId="38" xfId="0" applyNumberFormat="1" applyFont="1" applyBorder="1" applyAlignment="1">
      <alignment horizontal="center" vertical="center"/>
    </xf>
    <xf numFmtId="44" fontId="5" fillId="0" borderId="49" xfId="0" applyNumberFormat="1" applyFont="1" applyBorder="1" applyAlignment="1">
      <alignment horizontal="center" vertical="center"/>
    </xf>
    <xf numFmtId="0" fontId="11" fillId="0" borderId="0" xfId="0" applyFont="1" applyAlignment="1">
      <alignment wrapText="1"/>
    </xf>
    <xf numFmtId="0" fontId="11" fillId="7" borderId="5" xfId="0" applyFont="1" applyFill="1" applyBorder="1" applyAlignment="1">
      <alignment wrapText="1"/>
    </xf>
    <xf numFmtId="0" fontId="11" fillId="0" borderId="24" xfId="0" applyFont="1" applyBorder="1" applyAlignment="1">
      <alignment horizontal="left" wrapText="1"/>
    </xf>
    <xf numFmtId="0" fontId="11" fillId="0" borderId="44" xfId="0" applyFont="1" applyBorder="1" applyAlignment="1">
      <alignment horizontal="left" wrapText="1"/>
    </xf>
    <xf numFmtId="0" fontId="11" fillId="0" borderId="27" xfId="0" quotePrefix="1" applyFont="1" applyBorder="1" applyAlignment="1">
      <alignment horizontal="left" wrapText="1"/>
    </xf>
    <xf numFmtId="0" fontId="10" fillId="0" borderId="55" xfId="0" applyFont="1" applyBorder="1" applyAlignment="1">
      <alignment horizontal="center" wrapText="1"/>
    </xf>
    <xf numFmtId="0" fontId="11" fillId="0" borderId="55" xfId="0" applyFont="1" applyBorder="1" applyAlignment="1">
      <alignment horizontal="left" vertical="center" wrapText="1"/>
    </xf>
    <xf numFmtId="164" fontId="11" fillId="0" borderId="55" xfId="0" applyNumberFormat="1" applyFont="1" applyBorder="1" applyAlignment="1">
      <alignment horizontal="left" vertical="center" wrapText="1"/>
    </xf>
    <xf numFmtId="0" fontId="15" fillId="3" borderId="7" xfId="0" applyFont="1" applyFill="1" applyBorder="1" applyAlignment="1">
      <alignment horizontal="right" vertical="center" wrapText="1"/>
    </xf>
    <xf numFmtId="0" fontId="19" fillId="0" borderId="24" xfId="0" applyFont="1" applyBorder="1" applyAlignment="1">
      <alignment horizontal="center" wrapText="1"/>
    </xf>
    <xf numFmtId="0" fontId="11" fillId="6" borderId="24" xfId="0" applyFont="1" applyFill="1" applyBorder="1" applyAlignment="1">
      <alignment horizontal="left" vertical="center" wrapText="1"/>
    </xf>
    <xf numFmtId="0" fontId="11" fillId="7" borderId="6" xfId="0" applyFont="1" applyFill="1" applyBorder="1" applyAlignment="1">
      <alignment wrapText="1"/>
    </xf>
    <xf numFmtId="0" fontId="14" fillId="7" borderId="17" xfId="0" applyFont="1" applyFill="1" applyBorder="1" applyAlignment="1">
      <alignment horizontal="center" vertical="center" wrapText="1"/>
    </xf>
    <xf numFmtId="0" fontId="13" fillId="0" borderId="43" xfId="0" applyFont="1" applyBorder="1" applyAlignment="1">
      <alignment horizontal="left" vertical="center" wrapText="1"/>
    </xf>
    <xf numFmtId="0" fontId="13" fillId="7" borderId="36" xfId="0" applyFont="1" applyFill="1" applyBorder="1" applyAlignment="1">
      <alignment horizontal="left" vertical="center" wrapText="1"/>
    </xf>
    <xf numFmtId="39" fontId="11" fillId="6" borderId="36" xfId="0" applyNumberFormat="1" applyFont="1" applyFill="1" applyBorder="1" applyAlignment="1">
      <alignment horizontal="left" vertical="center" wrapText="1"/>
    </xf>
    <xf numFmtId="39" fontId="11" fillId="6" borderId="9" xfId="0" applyNumberFormat="1" applyFont="1" applyFill="1" applyBorder="1" applyAlignment="1">
      <alignment horizontal="left" vertical="center" wrapText="1"/>
    </xf>
    <xf numFmtId="39" fontId="11" fillId="7" borderId="6" xfId="0" applyNumberFormat="1" applyFont="1" applyFill="1" applyBorder="1" applyAlignment="1">
      <alignment horizontal="left" vertical="center" wrapText="1"/>
    </xf>
    <xf numFmtId="39" fontId="11" fillId="6" borderId="37" xfId="0" applyNumberFormat="1" applyFont="1" applyFill="1" applyBorder="1" applyAlignment="1">
      <alignment horizontal="left" vertical="center" wrapText="1"/>
    </xf>
    <xf numFmtId="39" fontId="11" fillId="7" borderId="9" xfId="0" applyNumberFormat="1" applyFont="1" applyFill="1" applyBorder="1" applyAlignment="1">
      <alignment horizontal="left" vertical="center" wrapText="1"/>
    </xf>
    <xf numFmtId="39" fontId="11" fillId="6" borderId="36" xfId="0" applyNumberFormat="1" applyFont="1" applyFill="1" applyBorder="1" applyAlignment="1">
      <alignment horizontal="left" wrapText="1"/>
    </xf>
    <xf numFmtId="0" fontId="13" fillId="6" borderId="36" xfId="0" applyFont="1" applyFill="1" applyBorder="1" applyAlignment="1">
      <alignment horizontal="left" vertical="center" wrapText="1"/>
    </xf>
    <xf numFmtId="39" fontId="11" fillId="7" borderId="36" xfId="0" applyNumberFormat="1" applyFont="1" applyFill="1" applyBorder="1" applyAlignment="1">
      <alignment horizontal="left" vertical="center" wrapText="1"/>
    </xf>
    <xf numFmtId="39" fontId="11" fillId="7" borderId="37" xfId="0" applyNumberFormat="1" applyFont="1" applyFill="1" applyBorder="1" applyAlignment="1">
      <alignment horizontal="left" vertical="center" wrapText="1"/>
    </xf>
    <xf numFmtId="0" fontId="13" fillId="7" borderId="6" xfId="0" applyFont="1" applyFill="1" applyBorder="1" applyAlignment="1">
      <alignment horizontal="left" vertical="center" wrapText="1"/>
    </xf>
    <xf numFmtId="0" fontId="0" fillId="0" borderId="0" xfId="0" applyAlignment="1">
      <alignment wrapText="1"/>
    </xf>
    <xf numFmtId="0" fontId="5" fillId="0" borderId="22" xfId="0" applyFont="1" applyBorder="1" applyAlignment="1">
      <alignment horizontal="center" vertical="center" wrapText="1"/>
    </xf>
    <xf numFmtId="0" fontId="4" fillId="7" borderId="1" xfId="0" applyFont="1" applyFill="1" applyBorder="1" applyAlignment="1">
      <alignment horizontal="right" vertical="center" wrapText="1"/>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3" fillId="0" borderId="54" xfId="0" applyFont="1" applyBorder="1" applyAlignment="1">
      <alignment horizontal="center" vertical="center"/>
    </xf>
    <xf numFmtId="44" fontId="11" fillId="7" borderId="13" xfId="0" applyNumberFormat="1" applyFont="1" applyFill="1" applyBorder="1" applyAlignment="1">
      <alignment horizontal="center" vertical="center"/>
    </xf>
    <xf numFmtId="44" fontId="11" fillId="7" borderId="11" xfId="0" applyNumberFormat="1" applyFont="1" applyFill="1" applyBorder="1" applyAlignment="1">
      <alignment horizontal="center" vertical="center"/>
    </xf>
    <xf numFmtId="39" fontId="11" fillId="7" borderId="4" xfId="0" applyNumberFormat="1" applyFont="1" applyFill="1" applyBorder="1" applyAlignment="1">
      <alignment horizontal="left" vertical="center" wrapText="1"/>
    </xf>
    <xf numFmtId="39" fontId="11" fillId="6" borderId="11" xfId="0" applyNumberFormat="1" applyFont="1" applyFill="1" applyBorder="1" applyAlignment="1">
      <alignment horizontal="left" vertical="center" wrapText="1"/>
    </xf>
    <xf numFmtId="0" fontId="11" fillId="7" borderId="4" xfId="0" applyFont="1" applyFill="1" applyBorder="1" applyAlignment="1">
      <alignment horizontal="left" vertical="center"/>
    </xf>
    <xf numFmtId="44" fontId="11" fillId="0" borderId="39" xfId="0" applyNumberFormat="1" applyFont="1" applyBorder="1" applyAlignment="1">
      <alignment horizontal="center" vertical="center"/>
    </xf>
    <xf numFmtId="44" fontId="11" fillId="0" borderId="69" xfId="0" applyNumberFormat="1" applyFont="1" applyBorder="1" applyAlignment="1">
      <alignment horizontal="center" vertical="center"/>
    </xf>
    <xf numFmtId="0" fontId="11" fillId="9" borderId="5" xfId="0" applyFont="1" applyFill="1" applyBorder="1" applyAlignment="1">
      <alignment horizontal="left" vertical="center" wrapText="1"/>
    </xf>
    <xf numFmtId="0" fontId="1" fillId="0" borderId="0" xfId="0" applyFont="1"/>
    <xf numFmtId="165" fontId="1" fillId="0" borderId="0" xfId="0" applyNumberFormat="1" applyFont="1"/>
    <xf numFmtId="1" fontId="1" fillId="0" borderId="0" xfId="0" applyNumberFormat="1" applyFont="1"/>
    <xf numFmtId="44" fontId="1" fillId="0" borderId="0" xfId="0" applyNumberFormat="1" applyFont="1"/>
    <xf numFmtId="0" fontId="1" fillId="0" borderId="0" xfId="0" applyFont="1" applyAlignment="1">
      <alignment wrapText="1"/>
    </xf>
    <xf numFmtId="0" fontId="1" fillId="7" borderId="5" xfId="0" applyFont="1" applyFill="1" applyBorder="1"/>
    <xf numFmtId="0" fontId="1" fillId="7" borderId="1" xfId="0" applyFont="1" applyFill="1" applyBorder="1"/>
    <xf numFmtId="165" fontId="1" fillId="7" borderId="1" xfId="0" applyNumberFormat="1" applyFont="1" applyFill="1" applyBorder="1"/>
    <xf numFmtId="1" fontId="1" fillId="7" borderId="1" xfId="0" applyNumberFormat="1" applyFont="1" applyFill="1" applyBorder="1"/>
    <xf numFmtId="165" fontId="1" fillId="7" borderId="6" xfId="0" applyNumberFormat="1" applyFont="1" applyFill="1" applyBorder="1"/>
    <xf numFmtId="0" fontId="1" fillId="0" borderId="1" xfId="0" applyFont="1" applyBorder="1" applyAlignment="1">
      <alignment vertical="center" wrapText="1"/>
    </xf>
    <xf numFmtId="44" fontId="1" fillId="0" borderId="1" xfId="0" applyNumberFormat="1" applyFont="1" applyBorder="1" applyAlignment="1">
      <alignment vertical="center" wrapText="1"/>
    </xf>
    <xf numFmtId="0" fontId="1" fillId="0" borderId="1" xfId="0" applyFont="1" applyBorder="1"/>
    <xf numFmtId="0" fontId="1" fillId="7" borderId="2" xfId="0" applyFont="1" applyFill="1" applyBorder="1" applyAlignment="1">
      <alignment horizontal="left" vertical="center"/>
    </xf>
    <xf numFmtId="0" fontId="1" fillId="7" borderId="3" xfId="0" applyFont="1" applyFill="1" applyBorder="1" applyAlignment="1">
      <alignment horizontal="left" vertical="center"/>
    </xf>
    <xf numFmtId="165" fontId="1" fillId="7" borderId="3" xfId="0" applyNumberFormat="1" applyFont="1" applyFill="1" applyBorder="1" applyAlignment="1">
      <alignment horizontal="left" vertical="center"/>
    </xf>
    <xf numFmtId="1" fontId="1" fillId="7" borderId="3" xfId="0" applyNumberFormat="1" applyFont="1" applyFill="1" applyBorder="1" applyAlignment="1">
      <alignment horizontal="left" vertical="center"/>
    </xf>
    <xf numFmtId="39" fontId="1" fillId="7" borderId="3" xfId="0" applyNumberFormat="1" applyFont="1" applyFill="1" applyBorder="1" applyAlignment="1">
      <alignment horizontal="left" vertical="center"/>
    </xf>
    <xf numFmtId="0" fontId="1" fillId="7" borderId="3" xfId="0" applyFont="1" applyFill="1" applyBorder="1"/>
    <xf numFmtId="44" fontId="1" fillId="7" borderId="3" xfId="0" applyNumberFormat="1" applyFont="1" applyFill="1" applyBorder="1"/>
    <xf numFmtId="0" fontId="1" fillId="7" borderId="4" xfId="0" applyFont="1" applyFill="1" applyBorder="1" applyAlignment="1">
      <alignment wrapText="1"/>
    </xf>
    <xf numFmtId="0" fontId="1" fillId="7" borderId="45" xfId="0" applyFont="1" applyFill="1" applyBorder="1" applyAlignment="1">
      <alignment wrapText="1"/>
    </xf>
    <xf numFmtId="0" fontId="1" fillId="0" borderId="21" xfId="0" applyFont="1" applyBorder="1" applyAlignment="1">
      <alignment horizontal="left" vertical="center"/>
    </xf>
    <xf numFmtId="0" fontId="1" fillId="6" borderId="22" xfId="0" applyFont="1" applyFill="1" applyBorder="1" applyAlignment="1">
      <alignment horizontal="left" vertical="center"/>
    </xf>
    <xf numFmtId="44" fontId="1" fillId="6" borderId="26" xfId="1" applyFont="1" applyFill="1" applyBorder="1" applyAlignment="1">
      <alignment horizontal="left" vertical="center"/>
    </xf>
    <xf numFmtId="44" fontId="1" fillId="6" borderId="62" xfId="1" applyFont="1" applyFill="1" applyBorder="1" applyAlignment="1">
      <alignment horizontal="left" vertical="center"/>
    </xf>
    <xf numFmtId="0" fontId="1" fillId="6" borderId="19" xfId="0" applyFont="1" applyFill="1" applyBorder="1" applyAlignment="1">
      <alignment horizontal="center" vertical="center"/>
    </xf>
    <xf numFmtId="44" fontId="1" fillId="0" borderId="10" xfId="1" applyFont="1" applyFill="1" applyBorder="1" applyAlignment="1">
      <alignment horizontal="left" vertical="center"/>
    </xf>
    <xf numFmtId="165" fontId="1" fillId="0" borderId="25" xfId="0" applyNumberFormat="1" applyFont="1" applyBorder="1" applyAlignment="1">
      <alignment horizontal="left" vertical="center"/>
    </xf>
    <xf numFmtId="1" fontId="1" fillId="6" borderId="19" xfId="0" applyNumberFormat="1" applyFont="1" applyFill="1" applyBorder="1" applyAlignment="1">
      <alignment horizontal="center" vertical="center"/>
    </xf>
    <xf numFmtId="44" fontId="1" fillId="0" borderId="25" xfId="0" applyNumberFormat="1" applyFont="1" applyBorder="1" applyAlignment="1">
      <alignment horizontal="left" vertical="center"/>
    </xf>
    <xf numFmtId="44" fontId="1" fillId="0" borderId="36" xfId="0" applyNumberFormat="1" applyFont="1" applyBorder="1" applyAlignment="1">
      <alignment horizontal="left" vertical="center"/>
    </xf>
    <xf numFmtId="0" fontId="1" fillId="6" borderId="40" xfId="0" applyFont="1" applyFill="1" applyBorder="1" applyAlignment="1">
      <alignment wrapText="1"/>
    </xf>
    <xf numFmtId="0" fontId="1" fillId="0" borderId="24" xfId="0" applyFont="1" applyBorder="1" applyAlignment="1">
      <alignment horizontal="left" vertical="center"/>
    </xf>
    <xf numFmtId="0" fontId="1" fillId="6" borderId="10" xfId="0" applyFont="1" applyFill="1" applyBorder="1" applyAlignment="1">
      <alignment horizontal="left" vertical="center"/>
    </xf>
    <xf numFmtId="0" fontId="1" fillId="6" borderId="10" xfId="0" applyFont="1" applyFill="1" applyBorder="1" applyAlignment="1">
      <alignment horizontal="center" vertical="center"/>
    </xf>
    <xf numFmtId="1" fontId="1" fillId="6" borderId="10" xfId="0" applyNumberFormat="1" applyFont="1" applyFill="1" applyBorder="1" applyAlignment="1">
      <alignment horizontal="center" vertical="center"/>
    </xf>
    <xf numFmtId="0" fontId="1" fillId="0" borderId="27" xfId="0" applyFont="1" applyBorder="1" applyAlignment="1">
      <alignment horizontal="left" vertical="center"/>
    </xf>
    <xf numFmtId="0" fontId="1" fillId="6" borderId="28" xfId="0" applyFont="1" applyFill="1" applyBorder="1" applyAlignment="1">
      <alignment horizontal="left" vertical="center"/>
    </xf>
    <xf numFmtId="44" fontId="1" fillId="6" borderId="47" xfId="1" applyFont="1" applyFill="1" applyBorder="1" applyAlignment="1">
      <alignment horizontal="left" vertical="center"/>
    </xf>
    <xf numFmtId="44" fontId="1" fillId="6" borderId="63" xfId="1" applyFont="1" applyFill="1" applyBorder="1" applyAlignment="1">
      <alignment horizontal="left" vertical="center"/>
    </xf>
    <xf numFmtId="0" fontId="1" fillId="6" borderId="28" xfId="0" applyFont="1" applyFill="1" applyBorder="1" applyAlignment="1">
      <alignment horizontal="center" vertical="center"/>
    </xf>
    <xf numFmtId="44" fontId="1" fillId="0" borderId="28" xfId="1" applyFont="1" applyFill="1" applyBorder="1" applyAlignment="1">
      <alignment horizontal="left" vertical="center"/>
    </xf>
    <xf numFmtId="165" fontId="1" fillId="0" borderId="32" xfId="0" applyNumberFormat="1" applyFont="1" applyBorder="1" applyAlignment="1">
      <alignment horizontal="left" vertical="center"/>
    </xf>
    <xf numFmtId="1" fontId="1" fillId="6" borderId="28" xfId="0" applyNumberFormat="1" applyFont="1" applyFill="1" applyBorder="1" applyAlignment="1">
      <alignment horizontal="center" vertical="center"/>
    </xf>
    <xf numFmtId="44" fontId="1" fillId="0" borderId="68" xfId="0" applyNumberFormat="1" applyFont="1" applyBorder="1" applyAlignment="1">
      <alignment horizontal="left" vertical="center"/>
    </xf>
    <xf numFmtId="0" fontId="1" fillId="6" borderId="46" xfId="0" applyFont="1" applyFill="1" applyBorder="1" applyAlignment="1">
      <alignment wrapText="1"/>
    </xf>
    <xf numFmtId="0" fontId="1" fillId="7" borderId="1" xfId="0" applyFont="1" applyFill="1" applyBorder="1" applyAlignment="1">
      <alignment horizontal="left" vertical="center"/>
    </xf>
    <xf numFmtId="165" fontId="1" fillId="7" borderId="1" xfId="0" applyNumberFormat="1" applyFont="1" applyFill="1" applyBorder="1" applyAlignment="1">
      <alignment horizontal="left" vertical="center"/>
    </xf>
    <xf numFmtId="165" fontId="1" fillId="0" borderId="15" xfId="1" applyNumberFormat="1" applyFont="1" applyBorder="1" applyAlignment="1">
      <alignment horizontal="center" vertical="center"/>
    </xf>
    <xf numFmtId="44" fontId="1" fillId="7" borderId="1" xfId="1" applyFont="1" applyFill="1" applyBorder="1" applyAlignment="1">
      <alignment horizontal="center" vertical="center"/>
    </xf>
    <xf numFmtId="39" fontId="1" fillId="7" borderId="1" xfId="0" applyNumberFormat="1" applyFont="1" applyFill="1" applyBorder="1" applyAlignment="1">
      <alignment horizontal="left" vertical="center"/>
    </xf>
    <xf numFmtId="0" fontId="1" fillId="7" borderId="6" xfId="0" applyFont="1" applyFill="1" applyBorder="1" applyAlignment="1">
      <alignment wrapText="1"/>
    </xf>
    <xf numFmtId="0" fontId="1" fillId="0" borderId="1" xfId="0" applyFont="1" applyBorder="1" applyAlignment="1">
      <alignment wrapText="1"/>
    </xf>
    <xf numFmtId="0" fontId="1" fillId="7" borderId="7" xfId="0" applyFont="1" applyFill="1" applyBorder="1" applyAlignment="1">
      <alignment horizontal="left" vertical="center"/>
    </xf>
    <xf numFmtId="0" fontId="1" fillId="7" borderId="8" xfId="0" applyFont="1" applyFill="1" applyBorder="1" applyAlignment="1">
      <alignment horizontal="left" vertical="center"/>
    </xf>
    <xf numFmtId="165" fontId="1" fillId="7" borderId="8" xfId="0" applyNumberFormat="1" applyFont="1" applyFill="1" applyBorder="1" applyAlignment="1">
      <alignment horizontal="left" vertical="center"/>
    </xf>
    <xf numFmtId="1" fontId="1" fillId="7" borderId="8" xfId="0" applyNumberFormat="1" applyFont="1" applyFill="1" applyBorder="1" applyAlignment="1">
      <alignment horizontal="left" vertical="center"/>
    </xf>
    <xf numFmtId="39" fontId="1" fillId="7" borderId="8" xfId="0" applyNumberFormat="1" applyFont="1" applyFill="1" applyBorder="1" applyAlignment="1">
      <alignment horizontal="left" vertical="center"/>
    </xf>
    <xf numFmtId="0" fontId="1" fillId="7" borderId="8" xfId="0" applyFont="1" applyFill="1" applyBorder="1"/>
    <xf numFmtId="44" fontId="1" fillId="7" borderId="8" xfId="0" applyNumberFormat="1" applyFont="1" applyFill="1" applyBorder="1"/>
    <xf numFmtId="0" fontId="1" fillId="7" borderId="9" xfId="0" applyFont="1" applyFill="1" applyBorder="1" applyAlignment="1">
      <alignment wrapText="1"/>
    </xf>
    <xf numFmtId="44" fontId="1" fillId="7" borderId="18" xfId="1" applyFont="1" applyFill="1" applyBorder="1" applyAlignment="1">
      <alignment horizontal="center" vertical="center"/>
    </xf>
    <xf numFmtId="1" fontId="1" fillId="7" borderId="18" xfId="1" applyNumberFormat="1" applyFont="1" applyFill="1" applyBorder="1" applyAlignment="1">
      <alignment horizontal="center" vertical="center"/>
    </xf>
    <xf numFmtId="165" fontId="1" fillId="7" borderId="18" xfId="1" applyNumberFormat="1" applyFont="1" applyFill="1" applyBorder="1" applyAlignment="1">
      <alignment horizontal="center" vertical="center"/>
    </xf>
    <xf numFmtId="39" fontId="1" fillId="7" borderId="18" xfId="0" applyNumberFormat="1" applyFont="1" applyFill="1" applyBorder="1" applyAlignment="1">
      <alignment horizontal="left" vertical="center"/>
    </xf>
    <xf numFmtId="0" fontId="1" fillId="7" borderId="18" xfId="0" applyFont="1" applyFill="1" applyBorder="1"/>
    <xf numFmtId="44" fontId="1" fillId="7" borderId="18" xfId="0" applyNumberFormat="1" applyFont="1" applyFill="1" applyBorder="1"/>
    <xf numFmtId="0" fontId="1" fillId="7" borderId="17" xfId="0" applyFont="1" applyFill="1" applyBorder="1" applyAlignment="1">
      <alignment wrapText="1"/>
    </xf>
    <xf numFmtId="44" fontId="1" fillId="6" borderId="26" xfId="1" applyFont="1" applyFill="1" applyBorder="1" applyAlignment="1">
      <alignment horizontal="center" vertical="center"/>
    </xf>
    <xf numFmtId="44" fontId="1" fillId="6" borderId="62" xfId="1" applyFont="1" applyFill="1" applyBorder="1" applyAlignment="1">
      <alignment horizontal="center" vertical="center"/>
    </xf>
    <xf numFmtId="1" fontId="1" fillId="6" borderId="19" xfId="1" applyNumberFormat="1" applyFont="1" applyFill="1" applyBorder="1" applyAlignment="1">
      <alignment horizontal="center" vertical="center"/>
    </xf>
    <xf numFmtId="1" fontId="1" fillId="6" borderId="19" xfId="3" applyNumberFormat="1" applyFont="1" applyFill="1" applyBorder="1" applyAlignment="1">
      <alignment horizontal="center" vertical="center"/>
    </xf>
    <xf numFmtId="1" fontId="1" fillId="6" borderId="1" xfId="3" applyNumberFormat="1" applyFont="1" applyFill="1" applyBorder="1" applyAlignment="1">
      <alignment horizontal="center" vertical="center"/>
    </xf>
    <xf numFmtId="39" fontId="1" fillId="6" borderId="19" xfId="0" applyNumberFormat="1" applyFont="1" applyFill="1" applyBorder="1" applyAlignment="1">
      <alignment horizontal="center" vertical="center"/>
    </xf>
    <xf numFmtId="44" fontId="1" fillId="0" borderId="6" xfId="0" applyNumberFormat="1" applyFont="1" applyBorder="1" applyAlignment="1">
      <alignment horizontal="left" vertical="center"/>
    </xf>
    <xf numFmtId="1" fontId="1" fillId="6" borderId="10" xfId="1" applyNumberFormat="1" applyFont="1" applyFill="1" applyBorder="1" applyAlignment="1">
      <alignment horizontal="center" vertical="center"/>
    </xf>
    <xf numFmtId="1" fontId="1" fillId="6" borderId="10" xfId="3" applyNumberFormat="1" applyFont="1" applyFill="1" applyBorder="1" applyAlignment="1">
      <alignment horizontal="center" vertical="center"/>
    </xf>
    <xf numFmtId="39" fontId="1" fillId="6" borderId="10" xfId="0" applyNumberFormat="1" applyFont="1" applyFill="1" applyBorder="1" applyAlignment="1">
      <alignment horizontal="center" vertical="center"/>
    </xf>
    <xf numFmtId="44" fontId="1" fillId="6" borderId="61" xfId="1" applyFont="1" applyFill="1" applyBorder="1" applyAlignment="1">
      <alignment horizontal="center" vertical="center"/>
    </xf>
    <xf numFmtId="1" fontId="1" fillId="6" borderId="28" xfId="1" applyNumberFormat="1" applyFont="1" applyFill="1" applyBorder="1" applyAlignment="1">
      <alignment horizontal="center" vertical="center"/>
    </xf>
    <xf numFmtId="1" fontId="1" fillId="6" borderId="28" xfId="3" applyNumberFormat="1" applyFont="1" applyFill="1" applyBorder="1" applyAlignment="1">
      <alignment horizontal="center" vertical="center"/>
    </xf>
    <xf numFmtId="1" fontId="1" fillId="6" borderId="8" xfId="3" applyNumberFormat="1" applyFont="1" applyFill="1" applyBorder="1" applyAlignment="1">
      <alignment horizontal="center" vertical="center"/>
    </xf>
    <xf numFmtId="39" fontId="1" fillId="6" borderId="28" xfId="0" applyNumberFormat="1" applyFont="1" applyFill="1" applyBorder="1" applyAlignment="1">
      <alignment horizontal="center" vertical="center"/>
    </xf>
    <xf numFmtId="0" fontId="1" fillId="7" borderId="16" xfId="0" applyFont="1" applyFill="1" applyBorder="1" applyAlignment="1">
      <alignment horizontal="left" vertical="center"/>
    </xf>
    <xf numFmtId="0" fontId="1" fillId="7" borderId="18" xfId="0" applyFont="1" applyFill="1" applyBorder="1" applyAlignment="1">
      <alignment horizontal="left" vertical="center"/>
    </xf>
    <xf numFmtId="165" fontId="1" fillId="7" borderId="18" xfId="0" applyNumberFormat="1" applyFont="1" applyFill="1" applyBorder="1" applyAlignment="1">
      <alignment horizontal="left" vertical="center"/>
    </xf>
    <xf numFmtId="1" fontId="1" fillId="7" borderId="18" xfId="0" applyNumberFormat="1" applyFont="1" applyFill="1" applyBorder="1" applyAlignment="1">
      <alignment horizontal="left" vertical="center"/>
    </xf>
    <xf numFmtId="0" fontId="1" fillId="6" borderId="33" xfId="0" applyFont="1" applyFill="1" applyBorder="1" applyAlignment="1">
      <alignment horizontal="center" vertical="center"/>
    </xf>
    <xf numFmtId="0" fontId="1" fillId="6" borderId="19" xfId="0" applyFont="1" applyFill="1" applyBorder="1" applyAlignment="1">
      <alignment horizontal="left" vertical="center"/>
    </xf>
    <xf numFmtId="0" fontId="1" fillId="6" borderId="20" xfId="0" applyFont="1" applyFill="1" applyBorder="1" applyAlignment="1">
      <alignment horizontal="center" vertical="center"/>
    </xf>
    <xf numFmtId="0" fontId="1" fillId="6" borderId="31" xfId="0" applyFont="1" applyFill="1" applyBorder="1" applyAlignment="1">
      <alignment horizontal="center" vertical="center"/>
    </xf>
    <xf numFmtId="0" fontId="1" fillId="6" borderId="29" xfId="0" applyFont="1" applyFill="1" applyBorder="1" applyAlignment="1">
      <alignment horizontal="left" vertical="center"/>
    </xf>
    <xf numFmtId="44" fontId="1" fillId="0" borderId="10" xfId="1" applyFont="1" applyFill="1" applyBorder="1" applyAlignment="1">
      <alignment horizontal="center" vertical="center"/>
    </xf>
    <xf numFmtId="165" fontId="1" fillId="6" borderId="10"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6" borderId="10" xfId="0" applyFont="1" applyFill="1" applyBorder="1" applyAlignment="1">
      <alignment horizontal="center" vertical="center" wrapText="1"/>
    </xf>
    <xf numFmtId="0" fontId="1" fillId="6" borderId="20" xfId="0" applyFont="1" applyFill="1" applyBorder="1" applyAlignment="1">
      <alignment horizontal="left" vertical="center"/>
    </xf>
    <xf numFmtId="0" fontId="1" fillId="6" borderId="31" xfId="0" applyFont="1" applyFill="1" applyBorder="1" applyAlignment="1">
      <alignment horizontal="left" vertical="center"/>
    </xf>
    <xf numFmtId="44" fontId="1" fillId="0" borderId="28" xfId="1" applyFont="1" applyFill="1" applyBorder="1" applyAlignment="1">
      <alignment horizontal="center" vertical="center"/>
    </xf>
    <xf numFmtId="165" fontId="1" fillId="6" borderId="28" xfId="0" applyNumberFormat="1" applyFont="1" applyFill="1" applyBorder="1" applyAlignment="1">
      <alignment horizontal="center" vertical="center"/>
    </xf>
    <xf numFmtId="0" fontId="1" fillId="0" borderId="28" xfId="0" applyFont="1" applyBorder="1" applyAlignment="1">
      <alignment horizontal="center" vertical="center"/>
    </xf>
    <xf numFmtId="44" fontId="1" fillId="0" borderId="32" xfId="0" applyNumberFormat="1" applyFont="1" applyBorder="1" applyAlignment="1">
      <alignment horizontal="left" vertical="center"/>
    </xf>
    <xf numFmtId="0" fontId="1" fillId="6" borderId="28" xfId="0" applyFont="1" applyFill="1" applyBorder="1" applyAlignment="1">
      <alignment horizontal="center" vertical="center" wrapText="1"/>
    </xf>
    <xf numFmtId="1" fontId="1" fillId="7" borderId="1" xfId="0" applyNumberFormat="1" applyFont="1" applyFill="1" applyBorder="1" applyAlignment="1">
      <alignment horizontal="left" vertical="center"/>
    </xf>
    <xf numFmtId="44" fontId="1" fillId="7" borderId="3" xfId="0" applyNumberFormat="1" applyFont="1" applyFill="1" applyBorder="1" applyAlignment="1">
      <alignment horizontal="left" vertical="center"/>
    </xf>
    <xf numFmtId="0" fontId="1" fillId="7" borderId="3" xfId="0" applyFont="1" applyFill="1" applyBorder="1" applyAlignment="1">
      <alignment horizontal="left" vertical="center" wrapText="1"/>
    </xf>
    <xf numFmtId="44" fontId="1" fillId="7" borderId="8" xfId="0" applyNumberFormat="1" applyFont="1" applyFill="1" applyBorder="1" applyAlignment="1">
      <alignment horizontal="left" vertical="center"/>
    </xf>
    <xf numFmtId="0" fontId="1" fillId="7" borderId="8" xfId="0" applyFont="1" applyFill="1" applyBorder="1" applyAlignment="1">
      <alignment horizontal="left" vertical="center" wrapText="1"/>
    </xf>
    <xf numFmtId="0" fontId="1" fillId="0" borderId="1" xfId="0" applyFont="1" applyBorder="1" applyAlignment="1">
      <alignment horizontal="left" vertical="center"/>
    </xf>
    <xf numFmtId="165" fontId="1" fillId="0" borderId="1" xfId="0" applyNumberFormat="1" applyFont="1" applyBorder="1" applyAlignment="1">
      <alignment horizontal="left" vertical="center"/>
    </xf>
    <xf numFmtId="1" fontId="1" fillId="0" borderId="1" xfId="0" applyNumberFormat="1" applyFont="1" applyBorder="1" applyAlignment="1">
      <alignment horizontal="left" vertical="center"/>
    </xf>
    <xf numFmtId="39" fontId="1" fillId="0" borderId="1" xfId="0" applyNumberFormat="1" applyFont="1" applyBorder="1" applyAlignment="1">
      <alignment horizontal="left" vertical="center"/>
    </xf>
    <xf numFmtId="44" fontId="1" fillId="0" borderId="1" xfId="0" applyNumberFormat="1" applyFont="1" applyBorder="1"/>
    <xf numFmtId="0" fontId="1" fillId="0" borderId="1" xfId="0" applyFont="1" applyBorder="1" applyAlignment="1">
      <alignment horizontal="left"/>
    </xf>
    <xf numFmtId="166" fontId="1" fillId="10" borderId="10" xfId="2" applyNumberFormat="1" applyFont="1" applyFill="1" applyBorder="1" applyAlignment="1">
      <alignment horizontal="left" vertical="center" wrapText="1"/>
    </xf>
    <xf numFmtId="165" fontId="1" fillId="9" borderId="6" xfId="0" applyNumberFormat="1" applyFont="1" applyFill="1" applyBorder="1" applyAlignment="1">
      <alignment horizontal="left" vertical="center" wrapText="1"/>
    </xf>
    <xf numFmtId="44" fontId="1" fillId="10" borderId="10" xfId="1" applyFont="1" applyFill="1" applyBorder="1" applyAlignment="1">
      <alignment horizontal="left" wrapText="1"/>
    </xf>
    <xf numFmtId="0" fontId="1" fillId="9" borderId="7" xfId="0" applyFont="1" applyFill="1" applyBorder="1" applyAlignment="1">
      <alignment horizontal="left" vertical="center" wrapText="1"/>
    </xf>
    <xf numFmtId="165" fontId="1" fillId="9" borderId="9" xfId="0" applyNumberFormat="1" applyFont="1" applyFill="1" applyBorder="1" applyAlignment="1">
      <alignment horizontal="left" vertical="center" wrapText="1"/>
    </xf>
    <xf numFmtId="0" fontId="13" fillId="0" borderId="0" xfId="0" applyFont="1" applyAlignment="1">
      <alignment horizontal="left" vertical="center" wrapText="1"/>
    </xf>
    <xf numFmtId="44" fontId="1" fillId="0" borderId="70" xfId="1" applyFont="1" applyFill="1" applyBorder="1" applyAlignment="1">
      <alignment horizontal="left" vertical="center"/>
    </xf>
    <xf numFmtId="165" fontId="1" fillId="0" borderId="70" xfId="0" applyNumberFormat="1" applyFont="1" applyBorder="1" applyAlignment="1">
      <alignment horizontal="left" vertical="center"/>
    </xf>
    <xf numFmtId="44" fontId="1" fillId="0" borderId="70" xfId="0" applyNumberFormat="1" applyFont="1" applyBorder="1" applyAlignment="1">
      <alignment horizontal="left" vertical="center"/>
    </xf>
    <xf numFmtId="44" fontId="1" fillId="7" borderId="1" xfId="0" applyNumberFormat="1" applyFont="1" applyFill="1" applyBorder="1"/>
    <xf numFmtId="0" fontId="11" fillId="0" borderId="0" xfId="0" applyFont="1" applyAlignment="1">
      <alignment horizontal="center"/>
    </xf>
    <xf numFmtId="0" fontId="13" fillId="0" borderId="0" xfId="0" applyFont="1" applyAlignment="1">
      <alignment horizontal="left" vertical="center"/>
    </xf>
    <xf numFmtId="0" fontId="4" fillId="3" borderId="13" xfId="0" applyFont="1" applyFill="1" applyBorder="1" applyAlignment="1">
      <alignment horizontal="right" vertical="center"/>
    </xf>
    <xf numFmtId="0" fontId="1" fillId="9" borderId="5"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8" xfId="0" applyFont="1" applyFill="1" applyBorder="1" applyAlignment="1">
      <alignment horizontal="lef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1" fillId="9" borderId="1" xfId="0" applyFont="1" applyFill="1" applyBorder="1" applyAlignment="1">
      <alignment horizontal="left"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7" borderId="1" xfId="0" applyFont="1" applyFill="1" applyBorder="1" applyAlignment="1">
      <alignment horizontal="center" vertical="center"/>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11" fillId="0" borderId="0" xfId="0" applyFont="1" applyAlignment="1">
      <alignment horizontal="center"/>
    </xf>
    <xf numFmtId="0" fontId="12" fillId="2" borderId="16"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7" xfId="0" applyFont="1" applyFill="1" applyBorder="1" applyAlignment="1">
      <alignment horizontal="center" vertical="center"/>
    </xf>
    <xf numFmtId="0" fontId="42"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1"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40" fillId="0" borderId="0" xfId="0" applyFont="1" applyAlignment="1">
      <alignment horizontal="left" vertical="center" wrapText="1"/>
    </xf>
    <xf numFmtId="0" fontId="13" fillId="0" borderId="0" xfId="0" applyFont="1" applyAlignment="1">
      <alignment horizontal="left" vertical="center"/>
    </xf>
    <xf numFmtId="0" fontId="9" fillId="2" borderId="16"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7" xfId="0"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7" borderId="48" xfId="0" applyFont="1" applyFill="1" applyBorder="1" applyAlignment="1">
      <alignment horizontal="center" vertical="center"/>
    </xf>
    <xf numFmtId="0" fontId="5" fillId="7" borderId="38" xfId="0" applyFont="1" applyFill="1" applyBorder="1" applyAlignment="1">
      <alignment horizontal="center" vertical="center"/>
    </xf>
    <xf numFmtId="0" fontId="4" fillId="3" borderId="13" xfId="0" applyFont="1" applyFill="1" applyBorder="1" applyAlignment="1">
      <alignment horizontal="right" vertical="center"/>
    </xf>
    <xf numFmtId="0" fontId="4" fillId="3" borderId="14" xfId="0" applyFont="1" applyFill="1" applyBorder="1" applyAlignment="1">
      <alignment horizontal="right" vertical="center"/>
    </xf>
    <xf numFmtId="0" fontId="8" fillId="5" borderId="16" xfId="0" applyFont="1" applyFill="1" applyBorder="1" applyAlignment="1">
      <alignment horizontal="left" vertical="center"/>
    </xf>
    <xf numFmtId="0" fontId="8" fillId="5" borderId="18" xfId="0" applyFont="1" applyFill="1" applyBorder="1" applyAlignment="1">
      <alignment horizontal="left" vertical="center"/>
    </xf>
    <xf numFmtId="0" fontId="8" fillId="5" borderId="17" xfId="0" applyFont="1" applyFill="1" applyBorder="1" applyAlignment="1">
      <alignment horizontal="left" vertical="center"/>
    </xf>
    <xf numFmtId="0" fontId="35" fillId="9" borderId="2" xfId="0" applyFont="1" applyFill="1" applyBorder="1" applyAlignment="1">
      <alignment horizontal="left" vertical="center" wrapText="1"/>
    </xf>
    <xf numFmtId="0" fontId="1" fillId="9" borderId="3" xfId="0" applyFont="1" applyFill="1" applyBorder="1" applyAlignment="1">
      <alignment horizontal="left" vertical="center" wrapText="1"/>
    </xf>
    <xf numFmtId="0" fontId="1" fillId="9" borderId="4" xfId="0" applyFont="1" applyFill="1" applyBorder="1" applyAlignment="1">
      <alignment horizontal="left" vertical="center" wrapText="1"/>
    </xf>
    <xf numFmtId="0" fontId="1" fillId="9" borderId="5"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6" xfId="0" applyFont="1" applyFill="1" applyBorder="1" applyAlignment="1">
      <alignment horizontal="left" vertical="center" wrapText="1"/>
    </xf>
    <xf numFmtId="0" fontId="28" fillId="9" borderId="7" xfId="0" applyFont="1" applyFill="1" applyBorder="1" applyAlignment="1">
      <alignment horizontal="left" vertical="center" wrapText="1"/>
    </xf>
    <xf numFmtId="0" fontId="1" fillId="9" borderId="8" xfId="0" applyFont="1" applyFill="1" applyBorder="1" applyAlignment="1">
      <alignment horizontal="left" vertical="center" wrapText="1"/>
    </xf>
    <xf numFmtId="0" fontId="1" fillId="9" borderId="9" xfId="0" applyFont="1" applyFill="1" applyBorder="1" applyAlignment="1">
      <alignment horizontal="left" vertical="center" wrapText="1"/>
    </xf>
    <xf numFmtId="0" fontId="5" fillId="0" borderId="45" xfId="0" applyFont="1" applyBorder="1" applyAlignment="1">
      <alignment horizontal="left"/>
    </xf>
    <xf numFmtId="0" fontId="5" fillId="0" borderId="46" xfId="0" applyFont="1" applyBorder="1" applyAlignment="1">
      <alignment horizontal="left"/>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3" xfId="0" applyFont="1" applyBorder="1" applyAlignment="1">
      <alignment horizontal="center" vertical="center"/>
    </xf>
    <xf numFmtId="0" fontId="5" fillId="0" borderId="34" xfId="0" applyFont="1" applyBorder="1" applyAlignment="1">
      <alignment horizontal="left" wrapText="1"/>
    </xf>
    <xf numFmtId="0" fontId="5" fillId="0" borderId="35" xfId="0" applyFont="1" applyBorder="1" applyAlignment="1">
      <alignment horizontal="left" wrapText="1"/>
    </xf>
    <xf numFmtId="0" fontId="5" fillId="0" borderId="67" xfId="0" applyFont="1" applyBorder="1" applyAlignment="1">
      <alignment horizontal="center" vertical="center"/>
    </xf>
    <xf numFmtId="0" fontId="5" fillId="7" borderId="66" xfId="0" applyFont="1" applyFill="1" applyBorder="1" applyAlignment="1">
      <alignment horizontal="center" vertical="center"/>
    </xf>
    <xf numFmtId="0" fontId="5" fillId="7" borderId="16" xfId="0" applyFont="1" applyFill="1" applyBorder="1" applyAlignment="1">
      <alignment horizontal="center" vertical="center"/>
    </xf>
    <xf numFmtId="0" fontId="5" fillId="7" borderId="18" xfId="0" applyFont="1" applyFill="1" applyBorder="1" applyAlignment="1">
      <alignment horizontal="center" vertical="center"/>
    </xf>
    <xf numFmtId="0" fontId="4" fillId="3" borderId="16" xfId="0" applyFont="1" applyFill="1" applyBorder="1" applyAlignment="1">
      <alignment horizontal="right" vertical="center"/>
    </xf>
    <xf numFmtId="0" fontId="4" fillId="3" borderId="18" xfId="0" applyFont="1" applyFill="1" applyBorder="1" applyAlignment="1">
      <alignment horizontal="right" vertical="center"/>
    </xf>
    <xf numFmtId="0" fontId="5" fillId="0" borderId="42" xfId="0" applyFont="1" applyBorder="1" applyAlignment="1">
      <alignment horizontal="center" vertical="center"/>
    </xf>
    <xf numFmtId="0" fontId="5" fillId="0" borderId="41" xfId="0" applyFont="1" applyBorder="1" applyAlignment="1">
      <alignment horizontal="center" vertical="center"/>
    </xf>
    <xf numFmtId="0" fontId="5" fillId="0" borderId="4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7" xfId="0" applyFont="1" applyBorder="1" applyAlignment="1">
      <alignment horizontal="center" vertical="center"/>
    </xf>
    <xf numFmtId="0" fontId="5" fillId="0" borderId="34" xfId="0" applyFont="1" applyBorder="1" applyAlignment="1">
      <alignment horizontal="left"/>
    </xf>
    <xf numFmtId="0" fontId="5" fillId="0" borderId="35" xfId="0" applyFont="1" applyBorder="1" applyAlignment="1">
      <alignment horizontal="left"/>
    </xf>
    <xf numFmtId="0" fontId="11" fillId="9" borderId="5" xfId="0" applyFont="1" applyFill="1" applyBorder="1" applyAlignment="1">
      <alignment horizontal="left" vertical="center"/>
    </xf>
    <xf numFmtId="0" fontId="11" fillId="9" borderId="1" xfId="0" applyFont="1" applyFill="1" applyBorder="1" applyAlignment="1">
      <alignment horizontal="left" vertical="center"/>
    </xf>
    <xf numFmtId="0" fontId="11" fillId="9" borderId="6" xfId="0" applyFont="1" applyFill="1" applyBorder="1" applyAlignment="1">
      <alignment horizontal="left" vertical="center"/>
    </xf>
    <xf numFmtId="0" fontId="11" fillId="9" borderId="7" xfId="0" applyFont="1" applyFill="1" applyBorder="1" applyAlignment="1">
      <alignment horizontal="left" vertical="center" wrapText="1"/>
    </xf>
    <xf numFmtId="0" fontId="11" fillId="9" borderId="8" xfId="0" applyFont="1" applyFill="1" applyBorder="1" applyAlignment="1">
      <alignment horizontal="left" vertical="center" wrapText="1"/>
    </xf>
    <xf numFmtId="0" fontId="11" fillId="9" borderId="9" xfId="0" applyFont="1" applyFill="1" applyBorder="1" applyAlignment="1">
      <alignment horizontal="left" vertical="center" wrapText="1"/>
    </xf>
    <xf numFmtId="0" fontId="15" fillId="5" borderId="51" xfId="0" applyFont="1" applyFill="1" applyBorder="1" applyAlignment="1">
      <alignment horizontal="center" vertical="center"/>
    </xf>
    <xf numFmtId="0" fontId="15" fillId="5" borderId="52" xfId="0" applyFont="1" applyFill="1" applyBorder="1" applyAlignment="1">
      <alignment horizontal="center" vertical="center"/>
    </xf>
    <xf numFmtId="0" fontId="15" fillId="5" borderId="54" xfId="0" applyFont="1" applyFill="1" applyBorder="1" applyAlignment="1">
      <alignment horizontal="center" vertical="center"/>
    </xf>
    <xf numFmtId="0" fontId="35" fillId="9" borderId="5" xfId="0" applyFont="1" applyFill="1" applyBorder="1" applyAlignment="1">
      <alignment horizontal="left"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5" fillId="3" borderId="48" xfId="0" applyFont="1" applyFill="1" applyBorder="1" applyAlignment="1">
      <alignment horizontal="right" vertical="center"/>
    </xf>
    <xf numFmtId="0" fontId="15" fillId="3" borderId="38" xfId="0" applyFont="1" applyFill="1" applyBorder="1" applyAlignment="1">
      <alignment horizontal="right" vertical="center"/>
    </xf>
    <xf numFmtId="0" fontId="15" fillId="3" borderId="47" xfId="0" applyFont="1" applyFill="1" applyBorder="1" applyAlignment="1">
      <alignment horizontal="right" vertical="center"/>
    </xf>
    <xf numFmtId="0" fontId="15" fillId="3" borderId="39" xfId="0" applyFont="1" applyFill="1" applyBorder="1" applyAlignment="1">
      <alignment horizontal="right" vertical="center"/>
    </xf>
    <xf numFmtId="0" fontId="13" fillId="7" borderId="5" xfId="0" applyFont="1" applyFill="1" applyBorder="1" applyAlignment="1">
      <alignment horizontal="center" vertical="center"/>
    </xf>
    <xf numFmtId="0" fontId="13" fillId="7" borderId="1" xfId="0" applyFont="1" applyFill="1" applyBorder="1" applyAlignment="1">
      <alignment horizontal="center" vertical="center"/>
    </xf>
    <xf numFmtId="0" fontId="13" fillId="7" borderId="55" xfId="0" applyFont="1" applyFill="1" applyBorder="1" applyAlignment="1">
      <alignment horizontal="center" vertical="center"/>
    </xf>
    <xf numFmtId="0" fontId="13" fillId="7" borderId="53" xfId="0" applyFont="1" applyFill="1" applyBorder="1" applyAlignment="1">
      <alignment horizontal="center" vertical="center"/>
    </xf>
    <xf numFmtId="0" fontId="18" fillId="3" borderId="7" xfId="0" applyFont="1" applyFill="1" applyBorder="1" applyAlignment="1">
      <alignment horizontal="right" vertical="center"/>
    </xf>
    <xf numFmtId="0" fontId="18" fillId="3" borderId="9" xfId="0" applyFont="1" applyFill="1" applyBorder="1" applyAlignment="1">
      <alignment horizontal="right" vertical="center"/>
    </xf>
    <xf numFmtId="0" fontId="15" fillId="3" borderId="7" xfId="0" applyFont="1" applyFill="1" applyBorder="1" applyAlignment="1">
      <alignment horizontal="right" vertical="center"/>
    </xf>
    <xf numFmtId="0" fontId="15" fillId="3" borderId="8" xfId="0" applyFont="1" applyFill="1" applyBorder="1" applyAlignment="1">
      <alignment horizontal="right" vertical="center"/>
    </xf>
    <xf numFmtId="0" fontId="18" fillId="3" borderId="48" xfId="0" applyFont="1" applyFill="1" applyBorder="1" applyAlignment="1">
      <alignment horizontal="center" vertical="center"/>
    </xf>
    <xf numFmtId="0" fontId="18" fillId="3" borderId="38" xfId="0" applyFont="1" applyFill="1" applyBorder="1" applyAlignment="1">
      <alignment horizontal="center" vertical="center"/>
    </xf>
    <xf numFmtId="0" fontId="18" fillId="3" borderId="50" xfId="0" applyFont="1" applyFill="1" applyBorder="1" applyAlignment="1">
      <alignment horizontal="center" vertical="center"/>
    </xf>
    <xf numFmtId="0" fontId="11" fillId="7" borderId="55" xfId="0" applyFont="1" applyFill="1" applyBorder="1" applyAlignment="1">
      <alignment horizontal="center"/>
    </xf>
    <xf numFmtId="0" fontId="11" fillId="7" borderId="53" xfId="0" applyFont="1" applyFill="1" applyBorder="1" applyAlignment="1">
      <alignment horizontal="center"/>
    </xf>
    <xf numFmtId="0" fontId="15" fillId="4" borderId="21" xfId="0" applyFont="1" applyFill="1" applyBorder="1" applyAlignment="1">
      <alignment horizontal="center"/>
    </xf>
    <xf numFmtId="0" fontId="15" fillId="4" borderId="23" xfId="0" applyFont="1" applyFill="1" applyBorder="1" applyAlignment="1">
      <alignment horizontal="center"/>
    </xf>
    <xf numFmtId="0" fontId="15" fillId="4" borderId="52" xfId="0" applyFont="1" applyFill="1" applyBorder="1" applyAlignment="1">
      <alignment horizontal="center"/>
    </xf>
    <xf numFmtId="0" fontId="15" fillId="4" borderId="54" xfId="0" applyFont="1" applyFill="1" applyBorder="1" applyAlignment="1">
      <alignment horizontal="center"/>
    </xf>
    <xf numFmtId="0" fontId="35" fillId="0" borderId="2" xfId="0" applyFont="1" applyBorder="1" applyAlignment="1">
      <alignment horizontal="left" vertical="center" wrapText="1"/>
    </xf>
    <xf numFmtId="0" fontId="15" fillId="4" borderId="22" xfId="0" applyFont="1" applyFill="1" applyBorder="1" applyAlignment="1">
      <alignment horizontal="center"/>
    </xf>
    <xf numFmtId="0" fontId="35" fillId="9" borderId="7" xfId="0" applyFont="1" applyFill="1" applyBorder="1" applyAlignment="1">
      <alignment horizontal="left" vertical="center" wrapText="1"/>
    </xf>
    <xf numFmtId="0" fontId="27" fillId="9" borderId="2" xfId="0" applyFont="1" applyFill="1" applyBorder="1" applyAlignment="1">
      <alignment horizontal="left" vertical="center" wrapText="1"/>
    </xf>
    <xf numFmtId="0" fontId="27" fillId="9" borderId="3" xfId="0" applyFont="1" applyFill="1" applyBorder="1" applyAlignment="1">
      <alignment horizontal="left" vertical="center" wrapText="1"/>
    </xf>
    <xf numFmtId="0" fontId="27" fillId="9" borderId="4" xfId="0" applyFont="1" applyFill="1" applyBorder="1" applyAlignment="1">
      <alignment horizontal="left" vertical="center" wrapText="1"/>
    </xf>
    <xf numFmtId="0" fontId="20" fillId="9" borderId="5" xfId="0" applyFont="1" applyFill="1" applyBorder="1" applyAlignment="1">
      <alignment horizontal="left" vertical="center" wrapText="1"/>
    </xf>
    <xf numFmtId="0" fontId="20" fillId="9" borderId="1" xfId="0" applyFont="1" applyFill="1" applyBorder="1" applyAlignment="1">
      <alignment horizontal="left" vertical="center" wrapText="1"/>
    </xf>
    <xf numFmtId="0" fontId="20" fillId="9" borderId="6" xfId="0" applyFont="1" applyFill="1" applyBorder="1" applyAlignment="1">
      <alignment horizontal="left" vertical="center" wrapText="1"/>
    </xf>
    <xf numFmtId="0" fontId="30" fillId="9" borderId="5" xfId="0" applyFont="1" applyFill="1" applyBorder="1" applyAlignment="1">
      <alignment horizontal="left" vertical="center" wrapText="1"/>
    </xf>
    <xf numFmtId="0" fontId="36" fillId="9" borderId="5" xfId="0" applyFont="1" applyFill="1" applyBorder="1" applyAlignment="1">
      <alignment horizontal="left" vertical="center" wrapText="1"/>
    </xf>
    <xf numFmtId="0" fontId="16" fillId="9" borderId="1" xfId="0" applyFont="1" applyFill="1" applyBorder="1" applyAlignment="1">
      <alignment horizontal="left" vertical="center" wrapText="1"/>
    </xf>
    <xf numFmtId="0" fontId="16" fillId="9" borderId="6"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11" fillId="7" borderId="16" xfId="0" applyFont="1" applyFill="1" applyBorder="1" applyAlignment="1">
      <alignment horizontal="center"/>
    </xf>
    <xf numFmtId="0" fontId="11" fillId="7" borderId="18" xfId="0" applyFont="1" applyFill="1" applyBorder="1" applyAlignment="1">
      <alignment horizontal="center"/>
    </xf>
    <xf numFmtId="0" fontId="11" fillId="7" borderId="17" xfId="0" applyFont="1" applyFill="1" applyBorder="1" applyAlignment="1">
      <alignment horizontal="center"/>
    </xf>
    <xf numFmtId="0" fontId="31" fillId="9" borderId="5" xfId="0" applyFont="1" applyFill="1" applyBorder="1" applyAlignment="1">
      <alignment horizontal="left" vertical="center" wrapText="1"/>
    </xf>
    <xf numFmtId="0" fontId="29" fillId="9" borderId="5" xfId="0" applyFont="1" applyFill="1" applyBorder="1" applyAlignment="1">
      <alignment horizontal="left" vertical="center" wrapText="1"/>
    </xf>
    <xf numFmtId="0" fontId="13" fillId="9" borderId="1" xfId="0" applyFont="1" applyFill="1" applyBorder="1" applyAlignment="1">
      <alignment horizontal="left" vertical="center" wrapText="1"/>
    </xf>
    <xf numFmtId="0" fontId="13" fillId="9" borderId="6" xfId="0" applyFont="1" applyFill="1" applyBorder="1" applyAlignment="1">
      <alignment horizontal="left" vertical="center" wrapText="1"/>
    </xf>
    <xf numFmtId="0" fontId="42" fillId="9" borderId="7" xfId="0" applyFont="1" applyFill="1" applyBorder="1" applyAlignment="1">
      <alignment horizontal="left" vertical="center" wrapText="1"/>
    </xf>
    <xf numFmtId="49" fontId="11" fillId="0" borderId="30" xfId="0" applyNumberFormat="1" applyFont="1" applyBorder="1" applyAlignment="1">
      <alignment horizontal="center"/>
    </xf>
    <xf numFmtId="49" fontId="11" fillId="0" borderId="32" xfId="0" applyNumberFormat="1" applyFont="1" applyBorder="1" applyAlignment="1">
      <alignment horizontal="center"/>
    </xf>
  </cellXfs>
  <cellStyles count="4">
    <cellStyle name="Comma" xfId="3" builtinId="3"/>
    <cellStyle name="Currency" xfId="1" builtinId="4"/>
    <cellStyle name="Normal" xfId="0" builtinId="0"/>
    <cellStyle name="Percent" xfId="2" builtinId="5"/>
  </cellStyles>
  <dxfs count="2">
    <dxf>
      <fill>
        <patternFill>
          <bgColor rgb="FFFFFF00"/>
        </patternFill>
      </fill>
    </dxf>
    <dxf>
      <fill>
        <patternFill patternType="solid">
          <fgColor theme="0"/>
          <bgColor rgb="FFFFFF00"/>
        </patternFill>
      </fill>
    </dxf>
  </dxfs>
  <tableStyles count="0" defaultTableStyle="TableStyleMedium2" defaultPivotStyle="PivotStyleLight16"/>
  <colors>
    <mruColors>
      <color rgb="FF81D3EB"/>
      <color rgb="FF8B0015"/>
      <color rgb="FF0C234B"/>
      <color rgb="FFAB0520"/>
      <color rgb="FFEF4056"/>
      <color rgb="FFFCA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4</xdr:col>
      <xdr:colOff>1943101</xdr:colOff>
      <xdr:row>6</xdr:row>
      <xdr:rowOff>4566</xdr:rowOff>
    </xdr:to>
    <xdr:pic>
      <xdr:nvPicPr>
        <xdr:cNvPr id="6" name="Picture 5">
          <a:extLst>
            <a:ext uri="{FF2B5EF4-FFF2-40B4-BE49-F238E27FC236}">
              <a16:creationId xmlns:a16="http://schemas.microsoft.com/office/drawing/2014/main" id="{EF79F5B1-C051-42E3-B724-363871BAA9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5</xdr:col>
      <xdr:colOff>742951</xdr:colOff>
      <xdr:row>5</xdr:row>
      <xdr:rowOff>180778</xdr:rowOff>
    </xdr:to>
    <xdr:pic>
      <xdr:nvPicPr>
        <xdr:cNvPr id="2" name="Picture 1">
          <a:extLst>
            <a:ext uri="{FF2B5EF4-FFF2-40B4-BE49-F238E27FC236}">
              <a16:creationId xmlns:a16="http://schemas.microsoft.com/office/drawing/2014/main" id="{8A0BBC14-2959-4ABC-87E9-91C61EA02A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699D6-FD3C-42F4-802A-078829CB1A59}">
  <sheetPr codeName="Sheet1"/>
  <dimension ref="B2:H19"/>
  <sheetViews>
    <sheetView workbookViewId="0">
      <selection activeCell="F3" sqref="F3"/>
    </sheetView>
  </sheetViews>
  <sheetFormatPr defaultColWidth="9" defaultRowHeight="15"/>
  <cols>
    <col min="1" max="1" width="2.875" style="8" customWidth="1"/>
    <col min="2" max="2" width="3.125" style="8" customWidth="1"/>
    <col min="3" max="3" width="30.625" style="8" customWidth="1"/>
    <col min="4" max="4" width="10.25" style="8" customWidth="1"/>
    <col min="5" max="8" width="30.625" style="8" customWidth="1"/>
    <col min="9" max="16384" width="9" style="8"/>
  </cols>
  <sheetData>
    <row r="2" spans="2:8">
      <c r="B2" s="311"/>
      <c r="C2" s="311"/>
      <c r="D2" s="311"/>
      <c r="E2" s="311"/>
    </row>
    <row r="3" spans="2:8">
      <c r="B3" s="311"/>
      <c r="C3" s="311"/>
      <c r="D3" s="311"/>
      <c r="E3" s="311"/>
    </row>
    <row r="4" spans="2:8">
      <c r="B4" s="311"/>
      <c r="C4" s="311"/>
      <c r="D4" s="311"/>
      <c r="E4" s="311"/>
    </row>
    <row r="5" spans="2:8">
      <c r="B5" s="311"/>
      <c r="C5" s="311"/>
      <c r="D5" s="311"/>
      <c r="E5" s="311"/>
    </row>
    <row r="6" spans="2:8">
      <c r="B6" s="311"/>
      <c r="C6" s="311"/>
      <c r="D6" s="311"/>
      <c r="E6" s="311"/>
    </row>
    <row r="7" spans="2:8">
      <c r="B7" s="296"/>
      <c r="C7" s="296"/>
      <c r="D7" s="296"/>
      <c r="E7" s="296"/>
    </row>
    <row r="8" spans="2:8" ht="69.95" customHeight="1">
      <c r="B8" s="324" t="s">
        <v>0</v>
      </c>
      <c r="C8" s="325"/>
      <c r="D8" s="325"/>
      <c r="E8" s="325"/>
      <c r="F8" s="325"/>
      <c r="G8" s="325"/>
      <c r="H8" s="325"/>
    </row>
    <row r="9" spans="2:8" ht="15.75" thickBot="1"/>
    <row r="10" spans="2:8" ht="27" thickBot="1">
      <c r="B10" s="312" t="s">
        <v>1</v>
      </c>
      <c r="C10" s="313"/>
      <c r="D10" s="313"/>
      <c r="E10" s="313"/>
      <c r="F10" s="313"/>
      <c r="G10" s="313"/>
      <c r="H10" s="314"/>
    </row>
    <row r="11" spans="2:8" ht="15.75" thickBot="1">
      <c r="B11" s="72"/>
      <c r="C11" s="73"/>
      <c r="D11" s="73"/>
      <c r="E11" s="73"/>
      <c r="F11" s="73"/>
      <c r="G11" s="73"/>
      <c r="H11" s="74"/>
    </row>
    <row r="12" spans="2:8">
      <c r="B12" s="315" t="s">
        <v>2</v>
      </c>
      <c r="C12" s="316"/>
      <c r="D12" s="316"/>
      <c r="E12" s="316"/>
      <c r="F12" s="316"/>
      <c r="G12" s="316"/>
      <c r="H12" s="317"/>
    </row>
    <row r="13" spans="2:8">
      <c r="B13" s="318"/>
      <c r="C13" s="319"/>
      <c r="D13" s="319"/>
      <c r="E13" s="319"/>
      <c r="F13" s="319"/>
      <c r="G13" s="319"/>
      <c r="H13" s="320"/>
    </row>
    <row r="14" spans="2:8">
      <c r="B14" s="318"/>
      <c r="C14" s="319"/>
      <c r="D14" s="319"/>
      <c r="E14" s="319"/>
      <c r="F14" s="319"/>
      <c r="G14" s="319"/>
      <c r="H14" s="320"/>
    </row>
    <row r="15" spans="2:8">
      <c r="B15" s="318"/>
      <c r="C15" s="319"/>
      <c r="D15" s="319"/>
      <c r="E15" s="319"/>
      <c r="F15" s="319"/>
      <c r="G15" s="319"/>
      <c r="H15" s="320"/>
    </row>
    <row r="16" spans="2:8">
      <c r="B16" s="318"/>
      <c r="C16" s="319"/>
      <c r="D16" s="319"/>
      <c r="E16" s="319"/>
      <c r="F16" s="319"/>
      <c r="G16" s="319"/>
      <c r="H16" s="320"/>
    </row>
    <row r="17" spans="2:8">
      <c r="B17" s="318"/>
      <c r="C17" s="319"/>
      <c r="D17" s="319"/>
      <c r="E17" s="319"/>
      <c r="F17" s="319"/>
      <c r="G17" s="319"/>
      <c r="H17" s="320"/>
    </row>
    <row r="18" spans="2:8">
      <c r="B18" s="318"/>
      <c r="C18" s="319"/>
      <c r="D18" s="319"/>
      <c r="E18" s="319"/>
      <c r="F18" s="319"/>
      <c r="G18" s="319"/>
      <c r="H18" s="320"/>
    </row>
    <row r="19" spans="2:8" ht="150" customHeight="1" thickBot="1">
      <c r="B19" s="321"/>
      <c r="C19" s="322"/>
      <c r="D19" s="322"/>
      <c r="E19" s="322"/>
      <c r="F19" s="322"/>
      <c r="G19" s="322"/>
      <c r="H19" s="323"/>
    </row>
  </sheetData>
  <sheetProtection algorithmName="SHA-512" hashValue="fm9mUDLJjlPiarCxFvPJS3o0myqMUu9pbm9lDUY88KCpHJUdxAszDCEY6z9kd+eKDxetwoS5bzkz+Ftn/qzYaA==" saltValue="NBk9Sz+3Y5xJrGInW8NkYg==" spinCount="100000" sheet="1" objects="1" scenarios="1"/>
  <mergeCells count="4">
    <mergeCell ref="B2:E6"/>
    <mergeCell ref="B10:H10"/>
    <mergeCell ref="B12:H19"/>
    <mergeCell ref="B8:H8"/>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6004-DF50-4F7E-B2E0-6D94CC260801}">
  <sheetPr codeName="Sheet2"/>
  <dimension ref="A1:AG72"/>
  <sheetViews>
    <sheetView tabSelected="1" zoomScale="90" zoomScaleNormal="90" workbookViewId="0">
      <selection activeCell="I19" sqref="I19"/>
    </sheetView>
  </sheetViews>
  <sheetFormatPr defaultColWidth="9" defaultRowHeight="15"/>
  <cols>
    <col min="1" max="1" width="3.125" style="1" customWidth="1"/>
    <col min="2" max="2" width="22.875" style="1" bestFit="1" customWidth="1"/>
    <col min="3" max="3" width="26.875" style="1" bestFit="1" customWidth="1"/>
    <col min="4" max="4" width="11.625" style="1" customWidth="1"/>
    <col min="5" max="5" width="19.75" style="1" hidden="1" customWidth="1"/>
    <col min="6" max="6" width="13" style="1" customWidth="1"/>
    <col min="7" max="7" width="18.75" style="1" customWidth="1"/>
    <col min="8" max="8" width="17.625" style="1" bestFit="1" customWidth="1"/>
    <col min="9" max="9" width="14.875" style="90" bestFit="1" customWidth="1"/>
    <col min="10" max="10" width="11.125" style="1" bestFit="1" customWidth="1"/>
    <col min="11" max="11" width="13.625" style="97" bestFit="1" customWidth="1"/>
    <col min="12" max="12" width="18.125" style="1" bestFit="1" customWidth="1"/>
    <col min="13" max="13" width="17.375" style="1" hidden="1" customWidth="1"/>
    <col min="14" max="14" width="13.625" style="1" bestFit="1" customWidth="1"/>
    <col min="15" max="15" width="16.875" style="90" bestFit="1" customWidth="1"/>
    <col min="16" max="16" width="18.125" style="1" bestFit="1" customWidth="1"/>
    <col min="17" max="17" width="16.25" style="1" bestFit="1" customWidth="1"/>
    <col min="18" max="18" width="18.125" style="1" bestFit="1" customWidth="1"/>
    <col min="19" max="19" width="12" style="95" bestFit="1" customWidth="1"/>
    <col min="20" max="20" width="10.875" style="95" customWidth="1"/>
    <col min="21" max="21" width="16.75" style="95" hidden="1" customWidth="1"/>
    <col min="22" max="22" width="30.625" style="50" customWidth="1"/>
    <col min="23" max="23" width="16.875" style="1" bestFit="1" customWidth="1"/>
    <col min="24" max="24" width="18.125" style="1" bestFit="1" customWidth="1"/>
    <col min="25" max="25" width="16.25" style="1" bestFit="1" customWidth="1"/>
    <col min="26" max="26" width="11.25" style="1" bestFit="1" customWidth="1"/>
    <col min="27" max="27" width="9.875" style="1" bestFit="1" customWidth="1"/>
    <col min="28" max="28" width="30.625" style="50" customWidth="1"/>
    <col min="29" max="29" width="9" style="1"/>
    <col min="30" max="30" width="13.375" style="1" bestFit="1" customWidth="1"/>
    <col min="31" max="31" width="17.75" style="1" bestFit="1" customWidth="1"/>
    <col min="32" max="16384" width="9" style="1"/>
  </cols>
  <sheetData>
    <row r="1" spans="1:23" ht="15.75" thickBot="1">
      <c r="A1" s="171"/>
      <c r="B1" s="171"/>
      <c r="C1" s="171"/>
      <c r="D1" s="171"/>
      <c r="E1" s="171"/>
      <c r="F1" s="171"/>
      <c r="G1" s="171"/>
      <c r="H1" s="171"/>
      <c r="I1" s="172"/>
      <c r="J1" s="171"/>
      <c r="K1" s="173"/>
      <c r="L1" s="171"/>
      <c r="M1" s="171"/>
      <c r="N1" s="171"/>
      <c r="O1" s="172"/>
      <c r="P1" s="171"/>
      <c r="Q1" s="171"/>
      <c r="R1" s="171"/>
      <c r="S1" s="174"/>
      <c r="T1" s="174"/>
      <c r="U1" s="174"/>
      <c r="V1" s="175"/>
      <c r="W1" s="171"/>
    </row>
    <row r="2" spans="1:23" ht="27" thickBot="1">
      <c r="A2" s="171"/>
      <c r="B2" s="326" t="str">
        <f>_xlfn.CONCAT("Campus Sustainability Fund - Annual Grant Funding Request - Personnel Summary for", " ",'Project Information Summary'!C12)</f>
        <v>Campus Sustainability Fund - Annual Grant Funding Request - Personnel Summary for Strengthening Sustainability Data Infrastructure</v>
      </c>
      <c r="C2" s="327"/>
      <c r="D2" s="327"/>
      <c r="E2" s="327"/>
      <c r="F2" s="327"/>
      <c r="G2" s="327"/>
      <c r="H2" s="327"/>
      <c r="I2" s="327"/>
      <c r="J2" s="327"/>
      <c r="K2" s="327"/>
      <c r="L2" s="327"/>
      <c r="M2" s="327"/>
      <c r="N2" s="327"/>
      <c r="O2" s="328"/>
      <c r="P2" s="171"/>
      <c r="Q2" s="171"/>
      <c r="R2" s="171"/>
      <c r="S2" s="174"/>
      <c r="T2" s="174"/>
      <c r="U2" s="174"/>
      <c r="V2" s="175"/>
      <c r="W2" s="171"/>
    </row>
    <row r="3" spans="1:23" ht="15.75" thickBot="1">
      <c r="A3" s="171"/>
      <c r="B3" s="176"/>
      <c r="C3" s="177"/>
      <c r="D3" s="177"/>
      <c r="E3" s="177"/>
      <c r="F3" s="177"/>
      <c r="G3" s="177"/>
      <c r="H3" s="177"/>
      <c r="I3" s="178"/>
      <c r="J3" s="177"/>
      <c r="K3" s="179"/>
      <c r="L3" s="177"/>
      <c r="M3" s="177"/>
      <c r="N3" s="177"/>
      <c r="O3" s="180"/>
      <c r="P3" s="171"/>
      <c r="Q3" s="171"/>
      <c r="R3" s="171"/>
      <c r="S3" s="174"/>
      <c r="T3" s="174"/>
      <c r="U3" s="174"/>
      <c r="V3" s="175"/>
      <c r="W3" s="171"/>
    </row>
    <row r="4" spans="1:23" ht="104.25" customHeight="1">
      <c r="A4" s="171"/>
      <c r="B4" s="339" t="s">
        <v>3</v>
      </c>
      <c r="C4" s="340"/>
      <c r="D4" s="340"/>
      <c r="E4" s="340"/>
      <c r="F4" s="340"/>
      <c r="G4" s="340"/>
      <c r="H4" s="340"/>
      <c r="I4" s="340"/>
      <c r="J4" s="340"/>
      <c r="K4" s="340"/>
      <c r="L4" s="340"/>
      <c r="M4" s="340"/>
      <c r="N4" s="340"/>
      <c r="O4" s="341"/>
      <c r="P4" s="181"/>
      <c r="Q4" s="181"/>
      <c r="R4" s="181"/>
      <c r="S4" s="182"/>
      <c r="T4" s="182"/>
      <c r="U4" s="182"/>
      <c r="V4" s="181"/>
      <c r="W4" s="171"/>
    </row>
    <row r="5" spans="1:23" ht="30" customHeight="1">
      <c r="A5" s="171"/>
      <c r="B5" s="342" t="s">
        <v>4</v>
      </c>
      <c r="C5" s="343"/>
      <c r="D5" s="343"/>
      <c r="E5" s="343"/>
      <c r="F5" s="343"/>
      <c r="G5" s="343"/>
      <c r="H5" s="343"/>
      <c r="I5" s="343"/>
      <c r="J5" s="343"/>
      <c r="K5" s="343"/>
      <c r="L5" s="343"/>
      <c r="M5" s="343"/>
      <c r="N5" s="343"/>
      <c r="O5" s="344"/>
      <c r="P5" s="181"/>
      <c r="Q5" s="181"/>
      <c r="R5" s="181"/>
      <c r="S5" s="182"/>
      <c r="T5" s="182"/>
      <c r="U5" s="182"/>
      <c r="V5" s="181"/>
      <c r="W5" s="171"/>
    </row>
    <row r="6" spans="1:23" ht="43.5" customHeight="1">
      <c r="A6" s="171"/>
      <c r="B6" s="342" t="s">
        <v>5</v>
      </c>
      <c r="C6" s="343"/>
      <c r="D6" s="343"/>
      <c r="E6" s="343"/>
      <c r="F6" s="343"/>
      <c r="G6" s="343"/>
      <c r="H6" s="343"/>
      <c r="I6" s="343"/>
      <c r="J6" s="343"/>
      <c r="K6" s="343"/>
      <c r="L6" s="343"/>
      <c r="M6" s="343"/>
      <c r="N6" s="343"/>
      <c r="O6" s="344"/>
      <c r="P6" s="181"/>
      <c r="Q6" s="181"/>
      <c r="R6" s="181"/>
      <c r="S6" s="182"/>
      <c r="T6" s="182"/>
      <c r="U6" s="182"/>
      <c r="V6" s="181"/>
      <c r="W6" s="171"/>
    </row>
    <row r="7" spans="1:23" ht="34.5" customHeight="1" thickBot="1">
      <c r="A7" s="171"/>
      <c r="B7" s="345" t="s">
        <v>6</v>
      </c>
      <c r="C7" s="346"/>
      <c r="D7" s="346"/>
      <c r="E7" s="346"/>
      <c r="F7" s="346"/>
      <c r="G7" s="346"/>
      <c r="H7" s="346"/>
      <c r="I7" s="346"/>
      <c r="J7" s="346"/>
      <c r="K7" s="346"/>
      <c r="L7" s="346"/>
      <c r="M7" s="346"/>
      <c r="N7" s="346"/>
      <c r="O7" s="347"/>
      <c r="P7" s="181"/>
      <c r="Q7"/>
      <c r="R7"/>
      <c r="S7"/>
      <c r="T7"/>
      <c r="U7"/>
      <c r="V7" s="157"/>
      <c r="W7"/>
    </row>
    <row r="8" spans="1:23" ht="15.75" thickBot="1">
      <c r="A8" s="183"/>
      <c r="B8" s="184"/>
      <c r="C8" s="185"/>
      <c r="D8" s="185"/>
      <c r="E8" s="185"/>
      <c r="F8" s="185"/>
      <c r="G8" s="185"/>
      <c r="H8" s="185"/>
      <c r="I8" s="186"/>
      <c r="J8" s="185"/>
      <c r="K8" s="187"/>
      <c r="L8" s="185"/>
      <c r="M8" s="185"/>
      <c r="N8" s="185"/>
      <c r="O8" s="186"/>
      <c r="P8" s="185"/>
      <c r="Q8" s="188"/>
      <c r="R8" s="189"/>
      <c r="S8" s="190"/>
      <c r="T8" s="190"/>
      <c r="U8" s="190"/>
      <c r="V8" s="191"/>
      <c r="W8" s="183"/>
    </row>
    <row r="9" spans="1:23" ht="19.5" thickBot="1">
      <c r="A9" s="183"/>
      <c r="B9" s="336" t="s">
        <v>7</v>
      </c>
      <c r="C9" s="337"/>
      <c r="D9" s="337"/>
      <c r="E9" s="337"/>
      <c r="F9" s="337"/>
      <c r="G9" s="337"/>
      <c r="H9" s="337"/>
      <c r="I9" s="337"/>
      <c r="J9" s="337"/>
      <c r="K9" s="337"/>
      <c r="L9" s="337"/>
      <c r="M9" s="337"/>
      <c r="N9" s="337"/>
      <c r="O9" s="337"/>
      <c r="P9" s="337"/>
      <c r="Q9" s="337"/>
      <c r="R9" s="337"/>
      <c r="S9" s="337"/>
      <c r="T9" s="337"/>
      <c r="U9" s="337"/>
      <c r="V9" s="338"/>
      <c r="W9" s="183"/>
    </row>
    <row r="10" spans="1:23" ht="15.75" thickBot="1">
      <c r="A10" s="183"/>
      <c r="B10" s="348" t="s">
        <v>8</v>
      </c>
      <c r="C10" s="348" t="s">
        <v>9</v>
      </c>
      <c r="D10" s="350" t="s">
        <v>10</v>
      </c>
      <c r="E10" s="351"/>
      <c r="F10" s="351"/>
      <c r="G10" s="351"/>
      <c r="H10" s="351"/>
      <c r="I10" s="351"/>
      <c r="J10" s="351"/>
      <c r="K10" s="351"/>
      <c r="L10" s="351"/>
      <c r="M10" s="351"/>
      <c r="N10" s="351"/>
      <c r="O10" s="351"/>
      <c r="P10" s="351"/>
      <c r="Q10" s="351"/>
      <c r="R10" s="351"/>
      <c r="S10" s="351"/>
      <c r="T10" s="352"/>
      <c r="U10" s="302"/>
      <c r="V10" s="353" t="s">
        <v>11</v>
      </c>
      <c r="W10" s="183"/>
    </row>
    <row r="11" spans="1:23" ht="15.75" thickBot="1">
      <c r="A11" s="183"/>
      <c r="B11" s="349"/>
      <c r="C11" s="349"/>
      <c r="D11" s="329" t="str">
        <f>'Additional Info &amp; Definitions'!$D$16</f>
        <v>Fiscal Year 2026</v>
      </c>
      <c r="E11" s="355"/>
      <c r="F11" s="330"/>
      <c r="G11" s="330"/>
      <c r="H11" s="330"/>
      <c r="I11" s="331"/>
      <c r="J11" s="329" t="str">
        <f>'Additional Info &amp; Definitions'!$E$16</f>
        <v>Fiscal Year 2027</v>
      </c>
      <c r="K11" s="330"/>
      <c r="L11" s="330"/>
      <c r="M11" s="330"/>
      <c r="N11" s="330"/>
      <c r="O11" s="331"/>
      <c r="P11" s="329" t="str">
        <f>'Additional Info &amp; Definitions'!$F$16</f>
        <v>Fiscal Year 2028</v>
      </c>
      <c r="Q11" s="330"/>
      <c r="R11" s="330"/>
      <c r="S11" s="330"/>
      <c r="T11" s="331"/>
      <c r="U11" s="117"/>
      <c r="V11" s="354"/>
      <c r="W11" s="183"/>
    </row>
    <row r="12" spans="1:23" ht="15.75" thickBot="1">
      <c r="A12" s="183"/>
      <c r="B12" s="332"/>
      <c r="C12" s="333"/>
      <c r="D12" s="122" t="s">
        <v>12</v>
      </c>
      <c r="E12" s="123"/>
      <c r="F12" s="111" t="s">
        <v>13</v>
      </c>
      <c r="G12" s="111" t="s">
        <v>14</v>
      </c>
      <c r="H12" s="111" t="s">
        <v>15</v>
      </c>
      <c r="I12" s="124" t="s">
        <v>16</v>
      </c>
      <c r="J12" s="122" t="s">
        <v>12</v>
      </c>
      <c r="K12" s="125" t="s">
        <v>13</v>
      </c>
      <c r="L12" s="111" t="s">
        <v>14</v>
      </c>
      <c r="M12" s="111"/>
      <c r="N12" s="111" t="s">
        <v>15</v>
      </c>
      <c r="O12" s="124" t="s">
        <v>16</v>
      </c>
      <c r="P12" s="122" t="s">
        <v>12</v>
      </c>
      <c r="Q12" s="111" t="s">
        <v>13</v>
      </c>
      <c r="R12" s="111" t="s">
        <v>14</v>
      </c>
      <c r="S12" s="126" t="s">
        <v>15</v>
      </c>
      <c r="T12" s="127" t="s">
        <v>16</v>
      </c>
      <c r="U12" s="118"/>
      <c r="V12" s="192"/>
      <c r="W12" s="183"/>
    </row>
    <row r="13" spans="1:23">
      <c r="A13" s="183"/>
      <c r="B13" s="193" t="s">
        <v>17</v>
      </c>
      <c r="C13" s="194" t="s">
        <v>18</v>
      </c>
      <c r="D13" s="195">
        <f>(60000/2080)*(9/12)</f>
        <v>21.634615384615387</v>
      </c>
      <c r="E13" s="196"/>
      <c r="F13" s="197">
        <v>40</v>
      </c>
      <c r="G13" s="197">
        <v>52</v>
      </c>
      <c r="H13" s="198">
        <f>D13*F13*G13</f>
        <v>45000.000000000007</v>
      </c>
      <c r="I13" s="199">
        <f>H13*'Additional Info &amp; Definitions'!$D$17</f>
        <v>14400.000000000002</v>
      </c>
      <c r="J13" s="195">
        <f>28.85*1.035</f>
        <v>29.859749999999998</v>
      </c>
      <c r="K13" s="200">
        <v>40</v>
      </c>
      <c r="L13" s="197">
        <v>52</v>
      </c>
      <c r="M13" s="197"/>
      <c r="N13" s="198">
        <f>J13*K13*L13</f>
        <v>62108.279999999992</v>
      </c>
      <c r="O13" s="199">
        <f>N13*'Additional Info &amp; Definitions'!$E$17</f>
        <v>19874.649599999997</v>
      </c>
      <c r="P13" s="195">
        <f>J13*1.035</f>
        <v>30.904841249999997</v>
      </c>
      <c r="Q13" s="197">
        <v>40</v>
      </c>
      <c r="R13" s="197">
        <v>52</v>
      </c>
      <c r="S13" s="198">
        <f>P13*Q13*R13</f>
        <v>64282.069799999997</v>
      </c>
      <c r="T13" s="201">
        <f>S13*'Additional Info &amp; Definitions'!$F$17</f>
        <v>20570.262336</v>
      </c>
      <c r="U13" s="202"/>
      <c r="V13" s="203"/>
      <c r="W13" s="183"/>
    </row>
    <row r="14" spans="1:23">
      <c r="A14" s="183"/>
      <c r="B14" s="204" t="s">
        <v>19</v>
      </c>
      <c r="C14" s="205"/>
      <c r="D14" s="195"/>
      <c r="E14" s="196"/>
      <c r="F14" s="206"/>
      <c r="G14" s="206"/>
      <c r="H14" s="198">
        <f>D14*F14*G14</f>
        <v>0</v>
      </c>
      <c r="I14" s="199">
        <f>H14*'Additional Info &amp; Definitions'!$D$17</f>
        <v>0</v>
      </c>
      <c r="J14" s="195"/>
      <c r="K14" s="207"/>
      <c r="L14" s="206"/>
      <c r="M14" s="206"/>
      <c r="N14" s="198">
        <f>J14*K14*L14</f>
        <v>0</v>
      </c>
      <c r="O14" s="199">
        <f>N14*'Additional Info &amp; Definitions'!$E$17</f>
        <v>0</v>
      </c>
      <c r="P14" s="195"/>
      <c r="Q14" s="206"/>
      <c r="R14" s="206"/>
      <c r="S14" s="198">
        <f>P14*Q14*R14</f>
        <v>0</v>
      </c>
      <c r="T14" s="201">
        <f>S14*'Additional Info &amp; Definitions'!$F$17</f>
        <v>0</v>
      </c>
      <c r="U14" s="202"/>
      <c r="V14" s="203"/>
      <c r="W14" s="183"/>
    </row>
    <row r="15" spans="1:23">
      <c r="A15" s="183"/>
      <c r="B15" s="204" t="s">
        <v>20</v>
      </c>
      <c r="C15" s="205"/>
      <c r="D15" s="195"/>
      <c r="E15" s="196"/>
      <c r="F15" s="206"/>
      <c r="G15" s="206"/>
      <c r="H15" s="198">
        <f>D15*F15*G15</f>
        <v>0</v>
      </c>
      <c r="I15" s="199">
        <f>H15*'Additional Info &amp; Definitions'!$D$17</f>
        <v>0</v>
      </c>
      <c r="J15" s="195"/>
      <c r="K15" s="207"/>
      <c r="L15" s="206"/>
      <c r="M15" s="206"/>
      <c r="N15" s="198">
        <f>J15*K15*L15</f>
        <v>0</v>
      </c>
      <c r="O15" s="199">
        <f>N15*'Additional Info &amp; Definitions'!$E$17</f>
        <v>0</v>
      </c>
      <c r="P15" s="195"/>
      <c r="Q15" s="206"/>
      <c r="R15" s="206"/>
      <c r="S15" s="198">
        <f>P15*Q15*R15</f>
        <v>0</v>
      </c>
      <c r="T15" s="201">
        <f>S15*'Additional Info &amp; Definitions'!$F$17</f>
        <v>0</v>
      </c>
      <c r="U15" s="202"/>
      <c r="V15" s="203"/>
      <c r="W15" s="183"/>
    </row>
    <row r="16" spans="1:23">
      <c r="A16" s="183"/>
      <c r="B16" s="208" t="s">
        <v>21</v>
      </c>
      <c r="C16" s="209"/>
      <c r="D16" s="195"/>
      <c r="E16" s="211"/>
      <c r="F16" s="212"/>
      <c r="G16" s="212"/>
      <c r="H16" s="213">
        <f>D16*F16*G16</f>
        <v>0</v>
      </c>
      <c r="I16" s="214">
        <f>H16*'Additional Info &amp; Definitions'!$D$17</f>
        <v>0</v>
      </c>
      <c r="J16" s="210"/>
      <c r="K16" s="215"/>
      <c r="L16" s="212"/>
      <c r="M16" s="212"/>
      <c r="N16" s="213">
        <f>J16*K16*L16</f>
        <v>0</v>
      </c>
      <c r="O16" s="199">
        <f>N16*'Additional Info &amp; Definitions'!$E$17</f>
        <v>0</v>
      </c>
      <c r="P16" s="210"/>
      <c r="Q16" s="212"/>
      <c r="R16" s="212"/>
      <c r="S16" s="213">
        <f>P16*Q16*R16</f>
        <v>0</v>
      </c>
      <c r="T16" s="201">
        <f>S16*'Additional Info &amp; Definitions'!$F$17</f>
        <v>0</v>
      </c>
      <c r="U16" s="216"/>
      <c r="V16" s="217"/>
      <c r="W16" s="183"/>
    </row>
    <row r="17" spans="1:28">
      <c r="A17" s="183"/>
      <c r="B17" s="184"/>
      <c r="C17" s="185"/>
      <c r="D17" s="218"/>
      <c r="E17" s="218"/>
      <c r="F17" s="218"/>
      <c r="G17" s="218"/>
      <c r="H17" s="218"/>
      <c r="I17" s="219"/>
      <c r="J17" s="185"/>
      <c r="K17" s="187"/>
      <c r="L17" s="185"/>
      <c r="M17" s="185"/>
      <c r="N17" s="185"/>
      <c r="O17" s="186"/>
      <c r="P17" s="185"/>
      <c r="Q17" s="188"/>
      <c r="R17" s="189"/>
      <c r="S17" s="190"/>
      <c r="T17" s="190"/>
      <c r="U17" s="190"/>
      <c r="V17" s="191"/>
      <c r="W17" s="183"/>
      <c r="X17" s="171"/>
      <c r="Y17" s="171"/>
      <c r="Z17" s="171"/>
      <c r="AA17" s="171"/>
      <c r="AB17" s="175"/>
    </row>
    <row r="18" spans="1:28" s="7" customFormat="1" ht="15.75" thickBot="1">
      <c r="A18" s="183"/>
      <c r="B18" s="334" t="s">
        <v>22</v>
      </c>
      <c r="C18" s="335"/>
      <c r="D18" s="2"/>
      <c r="E18" s="2"/>
      <c r="F18" s="2"/>
      <c r="G18" s="298" t="str">
        <f>_xlfn.CONCAT('Additional Info &amp; Definitions'!D16," ","Total")</f>
        <v>Fiscal Year 2026 Total</v>
      </c>
      <c r="H18" s="4">
        <f>SUM(H13:H16)</f>
        <v>45000.000000000007</v>
      </c>
      <c r="I18" s="91">
        <f>SUM(I13:I16)</f>
        <v>14400.000000000002</v>
      </c>
      <c r="J18" s="3"/>
      <c r="K18" s="98"/>
      <c r="L18" s="298" t="str">
        <f>_xlfn.CONCAT('Additional Info &amp; Definitions'!E16," ","Total")</f>
        <v>Fiscal Year 2027 Total</v>
      </c>
      <c r="M18" s="116"/>
      <c r="N18" s="6">
        <f>SUM(N13:N16)</f>
        <v>62108.279999999992</v>
      </c>
      <c r="O18" s="220">
        <f>SUM(O13:O16)</f>
        <v>19874.649599999997</v>
      </c>
      <c r="P18" s="221"/>
      <c r="Q18" s="222"/>
      <c r="R18" s="298" t="str">
        <f>_xlfn.CONCAT('Additional Info &amp; Definitions'!F16," ","Total")</f>
        <v>Fiscal Year 2028 Total</v>
      </c>
      <c r="S18" s="4">
        <f>SUM(S13:S16)</f>
        <v>64282.069799999997</v>
      </c>
      <c r="T18" s="5">
        <f>SUM(T13:T16)</f>
        <v>20570.262336</v>
      </c>
      <c r="U18" s="119"/>
      <c r="V18" s="223"/>
      <c r="W18" s="183"/>
      <c r="X18" s="183"/>
      <c r="Y18" s="183"/>
      <c r="Z18" s="183"/>
      <c r="AA18" s="183"/>
      <c r="AB18" s="224"/>
    </row>
    <row r="19" spans="1:28" s="7" customFormat="1" ht="15.75" thickBot="1">
      <c r="A19" s="183"/>
      <c r="B19" s="225"/>
      <c r="C19" s="226"/>
      <c r="D19" s="226"/>
      <c r="E19" s="226"/>
      <c r="F19" s="226"/>
      <c r="G19" s="226"/>
      <c r="H19" s="226"/>
      <c r="I19" s="227"/>
      <c r="J19" s="226"/>
      <c r="K19" s="228"/>
      <c r="L19" s="226"/>
      <c r="M19" s="226"/>
      <c r="N19" s="226"/>
      <c r="O19" s="227"/>
      <c r="P19" s="226"/>
      <c r="Q19" s="229"/>
      <c r="R19" s="230"/>
      <c r="S19" s="231"/>
      <c r="T19" s="231"/>
      <c r="U19" s="231"/>
      <c r="V19" s="232"/>
      <c r="W19" s="183"/>
      <c r="X19" s="183"/>
      <c r="Y19" s="183"/>
      <c r="Z19" s="183"/>
      <c r="AA19" s="183"/>
      <c r="AB19" s="224"/>
    </row>
    <row r="20" spans="1:28" ht="15.75" thickBot="1">
      <c r="A20" s="171"/>
      <c r="B20" s="75"/>
      <c r="C20" s="76"/>
      <c r="D20" s="76"/>
      <c r="E20" s="76"/>
      <c r="F20" s="76"/>
      <c r="G20" s="76"/>
      <c r="H20" s="76"/>
      <c r="I20" s="92"/>
      <c r="J20" s="233"/>
      <c r="K20" s="234"/>
      <c r="L20" s="233"/>
      <c r="M20" s="233"/>
      <c r="N20" s="233"/>
      <c r="O20" s="235"/>
      <c r="P20" s="233"/>
      <c r="Q20" s="236"/>
      <c r="R20" s="237"/>
      <c r="S20" s="238"/>
      <c r="T20" s="238"/>
      <c r="U20" s="238"/>
      <c r="V20" s="239"/>
      <c r="W20" s="171"/>
      <c r="X20" s="171"/>
      <c r="Y20" s="171"/>
      <c r="Z20" s="171"/>
      <c r="AA20" s="171"/>
      <c r="AB20" s="175"/>
    </row>
    <row r="21" spans="1:28" ht="19.5" thickBot="1">
      <c r="A21" s="183"/>
      <c r="B21" s="336" t="s">
        <v>23</v>
      </c>
      <c r="C21" s="337"/>
      <c r="D21" s="337"/>
      <c r="E21" s="337"/>
      <c r="F21" s="337"/>
      <c r="G21" s="337"/>
      <c r="H21" s="337"/>
      <c r="I21" s="337"/>
      <c r="J21" s="337"/>
      <c r="K21" s="337"/>
      <c r="L21" s="337"/>
      <c r="M21" s="337"/>
      <c r="N21" s="337"/>
      <c r="O21" s="337"/>
      <c r="P21" s="337"/>
      <c r="Q21" s="337"/>
      <c r="R21" s="337"/>
      <c r="S21" s="337"/>
      <c r="T21" s="337"/>
      <c r="U21" s="337"/>
      <c r="V21" s="338"/>
      <c r="W21" s="183"/>
      <c r="X21" s="171"/>
      <c r="Y21" s="171"/>
      <c r="Z21" s="171"/>
      <c r="AA21" s="171"/>
      <c r="AB21" s="175"/>
    </row>
    <row r="22" spans="1:28" ht="15.75" thickBot="1">
      <c r="A22" s="183"/>
      <c r="B22" s="367" t="s">
        <v>8</v>
      </c>
      <c r="C22" s="367" t="s">
        <v>9</v>
      </c>
      <c r="D22" s="350" t="s">
        <v>10</v>
      </c>
      <c r="E22" s="351"/>
      <c r="F22" s="351"/>
      <c r="G22" s="351"/>
      <c r="H22" s="351"/>
      <c r="I22" s="351"/>
      <c r="J22" s="351"/>
      <c r="K22" s="351"/>
      <c r="L22" s="351"/>
      <c r="M22" s="351"/>
      <c r="N22" s="351"/>
      <c r="O22" s="351"/>
      <c r="P22" s="351"/>
      <c r="Q22" s="351"/>
      <c r="R22" s="351"/>
      <c r="S22" s="351"/>
      <c r="T22" s="366"/>
      <c r="U22" s="303"/>
      <c r="V22" s="353" t="s">
        <v>11</v>
      </c>
      <c r="W22" s="183"/>
      <c r="X22" s="171"/>
      <c r="Y22" s="171"/>
      <c r="Z22" s="171"/>
      <c r="AA22" s="171"/>
      <c r="AB22" s="175"/>
    </row>
    <row r="23" spans="1:28" ht="15.75" thickBot="1">
      <c r="A23" s="183"/>
      <c r="B23" s="368"/>
      <c r="C23" s="368"/>
      <c r="D23" s="350" t="str">
        <f>'Additional Info &amp; Definitions'!$D$16</f>
        <v>Fiscal Year 2026</v>
      </c>
      <c r="E23" s="351"/>
      <c r="F23" s="351"/>
      <c r="G23" s="351"/>
      <c r="H23" s="351"/>
      <c r="I23" s="366"/>
      <c r="J23" s="350" t="str">
        <f>'Additional Info &amp; Definitions'!$E$16</f>
        <v>Fiscal Year 2027</v>
      </c>
      <c r="K23" s="351"/>
      <c r="L23" s="351"/>
      <c r="M23" s="351"/>
      <c r="N23" s="351"/>
      <c r="O23" s="366"/>
      <c r="P23" s="350" t="str">
        <f>'Additional Info &amp; Definitions'!$F$16</f>
        <v>Fiscal Year 2028</v>
      </c>
      <c r="Q23" s="351"/>
      <c r="R23" s="351"/>
      <c r="S23" s="351"/>
      <c r="T23" s="366"/>
      <c r="U23" s="117"/>
      <c r="V23" s="354"/>
      <c r="W23" s="183"/>
      <c r="X23" s="171"/>
      <c r="Y23" s="171"/>
      <c r="Z23" s="171"/>
      <c r="AA23" s="171"/>
      <c r="AB23" s="175"/>
    </row>
    <row r="24" spans="1:28">
      <c r="A24" s="183"/>
      <c r="B24" s="357"/>
      <c r="C24" s="358"/>
      <c r="D24" s="122" t="s">
        <v>12</v>
      </c>
      <c r="E24" s="123"/>
      <c r="F24" s="111" t="s">
        <v>13</v>
      </c>
      <c r="G24" s="111" t="s">
        <v>14</v>
      </c>
      <c r="H24" s="128" t="s">
        <v>15</v>
      </c>
      <c r="I24" s="129" t="s">
        <v>16</v>
      </c>
      <c r="J24" s="122" t="s">
        <v>12</v>
      </c>
      <c r="K24" s="125" t="s">
        <v>13</v>
      </c>
      <c r="L24" s="111" t="s">
        <v>14</v>
      </c>
      <c r="M24" s="111"/>
      <c r="N24" s="128" t="s">
        <v>15</v>
      </c>
      <c r="O24" s="129" t="s">
        <v>16</v>
      </c>
      <c r="P24" s="122" t="s">
        <v>12</v>
      </c>
      <c r="Q24" s="111" t="s">
        <v>13</v>
      </c>
      <c r="R24" s="111" t="s">
        <v>14</v>
      </c>
      <c r="S24" s="130" t="s">
        <v>15</v>
      </c>
      <c r="T24" s="131" t="s">
        <v>16</v>
      </c>
      <c r="U24" s="118"/>
      <c r="V24" s="192"/>
      <c r="W24" s="183"/>
      <c r="X24" s="171"/>
      <c r="Y24" s="171"/>
      <c r="Z24" s="171"/>
      <c r="AA24" s="171"/>
      <c r="AB24" s="175"/>
    </row>
    <row r="25" spans="1:28">
      <c r="A25" s="183"/>
      <c r="B25" s="193" t="s">
        <v>17</v>
      </c>
      <c r="C25" s="194"/>
      <c r="D25" s="240"/>
      <c r="E25" s="241"/>
      <c r="F25" s="197"/>
      <c r="G25" s="259"/>
      <c r="H25" s="292">
        <f>D25*F25*G25</f>
        <v>0</v>
      </c>
      <c r="I25" s="293">
        <f>H25*'Additional Info &amp; Definitions'!$D$18</f>
        <v>0</v>
      </c>
      <c r="J25" s="241"/>
      <c r="K25" s="242"/>
      <c r="L25" s="243"/>
      <c r="M25" s="244"/>
      <c r="N25" s="292">
        <f>J25*K25*L25</f>
        <v>0</v>
      </c>
      <c r="O25" s="293">
        <f>N25*'Additional Info &amp; Definitions'!$E$18</f>
        <v>0</v>
      </c>
      <c r="P25" s="241"/>
      <c r="Q25" s="245"/>
      <c r="R25" s="259"/>
      <c r="S25" s="292">
        <f>P25*Q25*R25</f>
        <v>0</v>
      </c>
      <c r="T25" s="294">
        <f>S25*'Additional Info &amp; Definitions'!$F$18</f>
        <v>0</v>
      </c>
      <c r="U25" s="246"/>
      <c r="V25" s="203"/>
      <c r="W25" s="183"/>
      <c r="X25" s="171"/>
      <c r="Y25" s="171"/>
      <c r="Z25" s="171"/>
      <c r="AA25" s="171"/>
      <c r="AB25" s="175"/>
    </row>
    <row r="26" spans="1:28">
      <c r="A26" s="183"/>
      <c r="B26" s="204" t="s">
        <v>19</v>
      </c>
      <c r="C26" s="205"/>
      <c r="D26" s="240"/>
      <c r="E26" s="241"/>
      <c r="F26" s="206"/>
      <c r="G26" s="261"/>
      <c r="H26" s="292">
        <f>D26*F26*G26</f>
        <v>0</v>
      </c>
      <c r="I26" s="293">
        <f>H26*'Additional Info &amp; Definitions'!$D$18</f>
        <v>0</v>
      </c>
      <c r="J26" s="241"/>
      <c r="K26" s="247"/>
      <c r="L26" s="248"/>
      <c r="M26" s="244"/>
      <c r="N26" s="292">
        <f t="shared" ref="N26:N28" si="0">J26*K26*L26</f>
        <v>0</v>
      </c>
      <c r="O26" s="293">
        <f>N26*'Additional Info &amp; Definitions'!$E$18</f>
        <v>0</v>
      </c>
      <c r="P26" s="241"/>
      <c r="Q26" s="249"/>
      <c r="R26" s="261"/>
      <c r="S26" s="292">
        <f>P26*Q26*R26</f>
        <v>0</v>
      </c>
      <c r="T26" s="294">
        <f>S26*'Additional Info &amp; Definitions'!$F$18</f>
        <v>0</v>
      </c>
      <c r="U26" s="246"/>
      <c r="V26" s="203"/>
      <c r="W26" s="183"/>
      <c r="X26" s="171"/>
      <c r="Y26" s="171"/>
      <c r="Z26" s="171"/>
      <c r="AA26" s="171"/>
      <c r="AB26" s="175"/>
    </row>
    <row r="27" spans="1:28">
      <c r="A27" s="183"/>
      <c r="B27" s="204" t="s">
        <v>20</v>
      </c>
      <c r="C27" s="205"/>
      <c r="D27" s="240"/>
      <c r="E27" s="241"/>
      <c r="F27" s="206"/>
      <c r="G27" s="261"/>
      <c r="H27" s="292">
        <f>D27*F27*G27</f>
        <v>0</v>
      </c>
      <c r="I27" s="293">
        <f>H27*'Additional Info &amp; Definitions'!$D$18</f>
        <v>0</v>
      </c>
      <c r="J27" s="241"/>
      <c r="K27" s="247"/>
      <c r="L27" s="248"/>
      <c r="M27" s="244"/>
      <c r="N27" s="292">
        <f t="shared" si="0"/>
        <v>0</v>
      </c>
      <c r="O27" s="293">
        <f>N27*'Additional Info &amp; Definitions'!$E$18</f>
        <v>0</v>
      </c>
      <c r="P27" s="241"/>
      <c r="Q27" s="249"/>
      <c r="R27" s="261"/>
      <c r="S27" s="292">
        <f t="shared" ref="S27:S28" si="1">P27*Q27*R27</f>
        <v>0</v>
      </c>
      <c r="T27" s="294">
        <f>S27*'Additional Info &amp; Definitions'!$F$18</f>
        <v>0</v>
      </c>
      <c r="U27" s="246"/>
      <c r="V27" s="203"/>
      <c r="W27" s="183"/>
      <c r="X27" s="171"/>
      <c r="Y27" s="171"/>
      <c r="Z27" s="171"/>
      <c r="AA27" s="171"/>
      <c r="AB27" s="175"/>
    </row>
    <row r="28" spans="1:28">
      <c r="A28" s="183"/>
      <c r="B28" s="208" t="s">
        <v>21</v>
      </c>
      <c r="C28" s="209"/>
      <c r="D28" s="240"/>
      <c r="E28" s="250"/>
      <c r="F28" s="212"/>
      <c r="G28" s="262"/>
      <c r="H28" s="292">
        <f>D28*F28*G28</f>
        <v>0</v>
      </c>
      <c r="I28" s="293">
        <f>H28*'Additional Info &amp; Definitions'!$D$18</f>
        <v>0</v>
      </c>
      <c r="J28" s="241"/>
      <c r="K28" s="251"/>
      <c r="L28" s="252"/>
      <c r="M28" s="253"/>
      <c r="N28" s="292">
        <f t="shared" si="0"/>
        <v>0</v>
      </c>
      <c r="O28" s="293">
        <f>N28*'Additional Info &amp; Definitions'!$E$18</f>
        <v>0</v>
      </c>
      <c r="P28" s="241"/>
      <c r="Q28" s="254"/>
      <c r="R28" s="262"/>
      <c r="S28" s="292">
        <f t="shared" si="1"/>
        <v>0</v>
      </c>
      <c r="T28" s="294">
        <f>S28*'Additional Info &amp; Definitions'!$F$18</f>
        <v>0</v>
      </c>
      <c r="U28" s="246"/>
      <c r="V28" s="217"/>
      <c r="W28" s="183"/>
      <c r="X28" s="171"/>
      <c r="Y28" s="171"/>
      <c r="Z28" s="171"/>
      <c r="AA28" s="171"/>
      <c r="AB28" s="175"/>
    </row>
    <row r="29" spans="1:28">
      <c r="A29" s="183"/>
      <c r="B29" s="184"/>
      <c r="C29" s="185"/>
      <c r="D29" s="185"/>
      <c r="E29" s="185"/>
      <c r="F29" s="185"/>
      <c r="G29" s="185"/>
      <c r="H29" s="218"/>
      <c r="I29" s="219"/>
      <c r="J29" s="185"/>
      <c r="K29" s="187"/>
      <c r="L29" s="185"/>
      <c r="M29" s="185"/>
      <c r="N29" s="218"/>
      <c r="O29" s="219"/>
      <c r="P29" s="185"/>
      <c r="Q29" s="188"/>
      <c r="R29" s="189"/>
      <c r="S29" s="295"/>
      <c r="T29" s="295"/>
      <c r="U29" s="190"/>
      <c r="V29" s="191"/>
      <c r="W29" s="183"/>
      <c r="X29" s="171"/>
      <c r="Y29" s="171"/>
      <c r="Z29" s="171"/>
      <c r="AA29" s="171"/>
      <c r="AB29" s="175"/>
    </row>
    <row r="30" spans="1:28" s="7" customFormat="1">
      <c r="A30" s="183"/>
      <c r="B30" s="359" t="s">
        <v>22</v>
      </c>
      <c r="C30" s="360"/>
      <c r="D30" s="2"/>
      <c r="E30" s="2"/>
      <c r="F30" s="2"/>
      <c r="G30" s="298" t="str">
        <f>_xlfn.CONCAT('Additional Info &amp; Definitions'!D16," ","Total")</f>
        <v>Fiscal Year 2026 Total</v>
      </c>
      <c r="H30" s="4">
        <f>SUM(H25:H28)</f>
        <v>0</v>
      </c>
      <c r="I30" s="91">
        <f>SUM(I25:I28)</f>
        <v>0</v>
      </c>
      <c r="J30" s="3"/>
      <c r="K30" s="98"/>
      <c r="L30" s="298" t="str">
        <f>_xlfn.CONCAT('Additional Info &amp; Definitions'!E16," ","Total")</f>
        <v>Fiscal Year 2027 Total</v>
      </c>
      <c r="M30" s="116"/>
      <c r="N30" s="6">
        <f>SUM(N25:N28)</f>
        <v>0</v>
      </c>
      <c r="O30" s="220">
        <f t="shared" ref="O30" si="2">SUM(O25:O28)</f>
        <v>0</v>
      </c>
      <c r="P30" s="221"/>
      <c r="Q30" s="222"/>
      <c r="R30" s="298" t="str">
        <f>_xlfn.CONCAT('Additional Info &amp; Definitions'!F16," ","Total")</f>
        <v>Fiscal Year 2028 Total</v>
      </c>
      <c r="S30" s="4">
        <f>SUM(S25:S28)</f>
        <v>0</v>
      </c>
      <c r="T30" s="5">
        <f>SUM(T25:T28)</f>
        <v>0</v>
      </c>
      <c r="U30" s="119"/>
      <c r="V30" s="223"/>
      <c r="W30" s="183"/>
      <c r="X30" s="183"/>
      <c r="Y30" s="183"/>
      <c r="Z30" s="183"/>
      <c r="AA30" s="183"/>
      <c r="AB30" s="224"/>
    </row>
    <row r="31" spans="1:28" s="7" customFormat="1" ht="15.75" thickBot="1">
      <c r="A31" s="183"/>
      <c r="B31" s="225"/>
      <c r="C31" s="226"/>
      <c r="D31" s="226"/>
      <c r="E31" s="226"/>
      <c r="F31" s="226"/>
      <c r="G31" s="226"/>
      <c r="H31" s="226"/>
      <c r="I31" s="227"/>
      <c r="J31" s="226"/>
      <c r="K31" s="228"/>
      <c r="L31" s="226"/>
      <c r="M31" s="226"/>
      <c r="N31" s="226"/>
      <c r="O31" s="227"/>
      <c r="P31" s="226"/>
      <c r="Q31" s="229"/>
      <c r="R31" s="230"/>
      <c r="S31" s="231"/>
      <c r="T31" s="231"/>
      <c r="U31" s="231"/>
      <c r="V31" s="232"/>
      <c r="W31" s="183"/>
      <c r="X31" s="183"/>
      <c r="Y31" s="183"/>
      <c r="Z31" s="183"/>
      <c r="AA31" s="183"/>
      <c r="AB31" s="224"/>
    </row>
    <row r="32" spans="1:28" s="7" customFormat="1" ht="15.75" thickBot="1">
      <c r="A32" s="183"/>
      <c r="B32" s="255"/>
      <c r="C32" s="256"/>
      <c r="D32" s="256"/>
      <c r="E32" s="256"/>
      <c r="F32" s="256"/>
      <c r="G32" s="256"/>
      <c r="H32" s="256"/>
      <c r="I32" s="257"/>
      <c r="J32" s="256"/>
      <c r="K32" s="258"/>
      <c r="L32" s="256"/>
      <c r="M32" s="256"/>
      <c r="N32" s="256"/>
      <c r="O32" s="257"/>
      <c r="P32" s="256"/>
      <c r="Q32" s="236"/>
      <c r="R32" s="237"/>
      <c r="S32" s="238"/>
      <c r="T32" s="238"/>
      <c r="U32" s="238"/>
      <c r="V32" s="239"/>
      <c r="W32" s="183"/>
      <c r="X32" s="183"/>
      <c r="Y32" s="183"/>
      <c r="Z32" s="183"/>
      <c r="AA32" s="183"/>
      <c r="AB32" s="224"/>
    </row>
    <row r="33" spans="1:28" ht="19.5" thickBot="1">
      <c r="A33" s="183"/>
      <c r="B33" s="336" t="s">
        <v>24</v>
      </c>
      <c r="C33" s="337"/>
      <c r="D33" s="337"/>
      <c r="E33" s="337"/>
      <c r="F33" s="337"/>
      <c r="G33" s="337"/>
      <c r="H33" s="337"/>
      <c r="I33" s="337"/>
      <c r="J33" s="337"/>
      <c r="K33" s="337"/>
      <c r="L33" s="337"/>
      <c r="M33" s="337"/>
      <c r="N33" s="337"/>
      <c r="O33" s="337"/>
      <c r="P33" s="337"/>
      <c r="Q33" s="337"/>
      <c r="R33" s="337"/>
      <c r="S33" s="337"/>
      <c r="T33" s="337"/>
      <c r="U33" s="337"/>
      <c r="V33" s="338"/>
      <c r="W33" s="183"/>
      <c r="X33" s="171"/>
      <c r="Y33" s="171"/>
      <c r="Z33" s="171"/>
      <c r="AA33" s="171"/>
      <c r="AB33" s="175"/>
    </row>
    <row r="34" spans="1:28" ht="15.75" thickBot="1">
      <c r="A34" s="183"/>
      <c r="B34" s="367" t="s">
        <v>8</v>
      </c>
      <c r="C34" s="367" t="s">
        <v>9</v>
      </c>
      <c r="D34" s="350" t="s">
        <v>10</v>
      </c>
      <c r="E34" s="351"/>
      <c r="F34" s="351"/>
      <c r="G34" s="351"/>
      <c r="H34" s="351"/>
      <c r="I34" s="351"/>
      <c r="J34" s="351"/>
      <c r="K34" s="351"/>
      <c r="L34" s="351"/>
      <c r="M34" s="351"/>
      <c r="N34" s="351"/>
      <c r="O34" s="351"/>
      <c r="P34" s="351"/>
      <c r="Q34" s="351"/>
      <c r="R34" s="351"/>
      <c r="S34" s="351"/>
      <c r="T34" s="366"/>
      <c r="U34" s="303"/>
      <c r="V34" s="353" t="s">
        <v>11</v>
      </c>
      <c r="W34" s="183"/>
      <c r="X34" s="171"/>
      <c r="Y34" s="171"/>
      <c r="Z34" s="171"/>
      <c r="AA34" s="171"/>
      <c r="AB34" s="175"/>
    </row>
    <row r="35" spans="1:28" ht="15.75" thickBot="1">
      <c r="A35" s="183"/>
      <c r="B35" s="368"/>
      <c r="C35" s="368"/>
      <c r="D35" s="350" t="str">
        <f>'Additional Info &amp; Definitions'!$D$16</f>
        <v>Fiscal Year 2026</v>
      </c>
      <c r="E35" s="351"/>
      <c r="F35" s="351"/>
      <c r="G35" s="351"/>
      <c r="H35" s="351"/>
      <c r="I35" s="366"/>
      <c r="J35" s="350" t="str">
        <f>'Additional Info &amp; Definitions'!$E$16</f>
        <v>Fiscal Year 2027</v>
      </c>
      <c r="K35" s="351"/>
      <c r="L35" s="351"/>
      <c r="M35" s="351"/>
      <c r="N35" s="351"/>
      <c r="O35" s="366"/>
      <c r="P35" s="350" t="str">
        <f>'Additional Info &amp; Definitions'!$F$16</f>
        <v>Fiscal Year 2028</v>
      </c>
      <c r="Q35" s="351"/>
      <c r="R35" s="351"/>
      <c r="S35" s="351"/>
      <c r="T35" s="366"/>
      <c r="U35" s="117"/>
      <c r="V35" s="354"/>
      <c r="W35" s="183"/>
      <c r="X35" s="171"/>
      <c r="Y35" s="171"/>
      <c r="Z35" s="171"/>
      <c r="AA35" s="171"/>
      <c r="AB35" s="175"/>
    </row>
    <row r="36" spans="1:28" ht="15.75" thickBot="1">
      <c r="A36" s="183"/>
      <c r="B36" s="357"/>
      <c r="C36" s="358"/>
      <c r="D36" s="122" t="s">
        <v>12</v>
      </c>
      <c r="E36" s="123"/>
      <c r="F36" s="111" t="s">
        <v>13</v>
      </c>
      <c r="G36" s="111" t="s">
        <v>14</v>
      </c>
      <c r="H36" s="128" t="s">
        <v>15</v>
      </c>
      <c r="I36" s="129" t="s">
        <v>16</v>
      </c>
      <c r="J36" s="122" t="s">
        <v>12</v>
      </c>
      <c r="K36" s="125" t="s">
        <v>13</v>
      </c>
      <c r="L36" s="111" t="s">
        <v>14</v>
      </c>
      <c r="M36" s="128"/>
      <c r="N36" s="128" t="s">
        <v>15</v>
      </c>
      <c r="O36" s="129" t="s">
        <v>16</v>
      </c>
      <c r="P36" s="122" t="s">
        <v>12</v>
      </c>
      <c r="Q36" s="111" t="s">
        <v>13</v>
      </c>
      <c r="R36" s="111" t="s">
        <v>14</v>
      </c>
      <c r="S36" s="130" t="s">
        <v>15</v>
      </c>
      <c r="T36" s="131" t="s">
        <v>16</v>
      </c>
      <c r="U36" s="120"/>
      <c r="V36" s="192"/>
      <c r="W36" s="183"/>
      <c r="X36" s="171"/>
      <c r="Y36" s="171"/>
      <c r="Z36" s="171"/>
      <c r="AA36" s="171"/>
      <c r="AB36" s="175"/>
    </row>
    <row r="37" spans="1:28">
      <c r="A37" s="183"/>
      <c r="B37" s="193" t="s">
        <v>25</v>
      </c>
      <c r="C37" s="194"/>
      <c r="D37" s="240"/>
      <c r="E37" s="241"/>
      <c r="F37" s="197"/>
      <c r="G37" s="259"/>
      <c r="H37" s="198">
        <f t="shared" ref="H37:H46" si="3">D37*F37*G37</f>
        <v>0</v>
      </c>
      <c r="I37" s="199">
        <f>H37*'Additional Info &amp; Definitions'!$D$19</f>
        <v>0</v>
      </c>
      <c r="J37" s="240"/>
      <c r="K37" s="200"/>
      <c r="L37" s="259"/>
      <c r="M37" s="259"/>
      <c r="N37" s="198">
        <f t="shared" ref="N37:N46" si="4">J37*K37*L37</f>
        <v>0</v>
      </c>
      <c r="O37" s="199">
        <f>N37*'Additional Info &amp; Definitions'!$E$19</f>
        <v>0</v>
      </c>
      <c r="P37" s="240"/>
      <c r="Q37" s="197"/>
      <c r="R37" s="259"/>
      <c r="S37" s="198">
        <f t="shared" ref="S37:S46" si="5">P37*Q37*R37</f>
        <v>0</v>
      </c>
      <c r="T37" s="201">
        <f>S37*'Additional Info &amp; Definitions'!$F$19</f>
        <v>0</v>
      </c>
      <c r="U37" s="202"/>
      <c r="V37" s="203"/>
      <c r="W37" s="183"/>
      <c r="X37" s="171"/>
      <c r="Y37" s="171"/>
      <c r="Z37" s="171"/>
      <c r="AA37" s="171"/>
      <c r="AB37" s="175"/>
    </row>
    <row r="38" spans="1:28">
      <c r="A38" s="183"/>
      <c r="B38" s="204" t="s">
        <v>26</v>
      </c>
      <c r="C38" s="260"/>
      <c r="D38" s="240"/>
      <c r="E38" s="241"/>
      <c r="F38" s="197"/>
      <c r="G38" s="259"/>
      <c r="H38" s="198">
        <f t="shared" si="3"/>
        <v>0</v>
      </c>
      <c r="I38" s="199">
        <f>H38*'Additional Info &amp; Definitions'!$D$19</f>
        <v>0</v>
      </c>
      <c r="J38" s="240"/>
      <c r="K38" s="200"/>
      <c r="L38" s="259"/>
      <c r="M38" s="259"/>
      <c r="N38" s="198">
        <f t="shared" si="4"/>
        <v>0</v>
      </c>
      <c r="O38" s="199">
        <f>N38*'Additional Info &amp; Definitions'!$E$19</f>
        <v>0</v>
      </c>
      <c r="P38" s="240"/>
      <c r="Q38" s="197"/>
      <c r="R38" s="259"/>
      <c r="S38" s="198">
        <f t="shared" si="5"/>
        <v>0</v>
      </c>
      <c r="T38" s="201">
        <f>S38*'Additional Info &amp; Definitions'!$F$19</f>
        <v>0</v>
      </c>
      <c r="U38" s="202"/>
      <c r="V38" s="203"/>
      <c r="W38" s="183"/>
      <c r="X38" s="171"/>
      <c r="Y38" s="171"/>
      <c r="Z38" s="171"/>
      <c r="AA38" s="171"/>
      <c r="AB38" s="175"/>
    </row>
    <row r="39" spans="1:28">
      <c r="A39" s="183"/>
      <c r="B39" s="204" t="s">
        <v>27</v>
      </c>
      <c r="C39" s="260"/>
      <c r="D39" s="240"/>
      <c r="E39" s="241"/>
      <c r="F39" s="197"/>
      <c r="G39" s="259"/>
      <c r="H39" s="198">
        <f t="shared" si="3"/>
        <v>0</v>
      </c>
      <c r="I39" s="199">
        <f>H39*'Additional Info &amp; Definitions'!$D$19</f>
        <v>0</v>
      </c>
      <c r="J39" s="240"/>
      <c r="K39" s="200"/>
      <c r="L39" s="259"/>
      <c r="M39" s="259"/>
      <c r="N39" s="198">
        <f t="shared" si="4"/>
        <v>0</v>
      </c>
      <c r="O39" s="199">
        <f>N39*'Additional Info &amp; Definitions'!$E$19</f>
        <v>0</v>
      </c>
      <c r="P39" s="240"/>
      <c r="Q39" s="197"/>
      <c r="R39" s="259"/>
      <c r="S39" s="198">
        <f t="shared" si="5"/>
        <v>0</v>
      </c>
      <c r="T39" s="201">
        <f>S39*'Additional Info &amp; Definitions'!$F$19</f>
        <v>0</v>
      </c>
      <c r="U39" s="202"/>
      <c r="V39" s="203"/>
      <c r="W39" s="183"/>
      <c r="X39" s="171"/>
      <c r="Y39" s="171"/>
      <c r="Z39" s="171"/>
      <c r="AA39" s="171"/>
      <c r="AB39" s="175"/>
    </row>
    <row r="40" spans="1:28">
      <c r="A40" s="183"/>
      <c r="B40" s="204" t="s">
        <v>28</v>
      </c>
      <c r="C40" s="260"/>
      <c r="D40" s="240"/>
      <c r="E40" s="241"/>
      <c r="F40" s="197"/>
      <c r="G40" s="259"/>
      <c r="H40" s="198">
        <f t="shared" si="3"/>
        <v>0</v>
      </c>
      <c r="I40" s="199">
        <f>H40*'Additional Info &amp; Definitions'!$D$19</f>
        <v>0</v>
      </c>
      <c r="J40" s="240"/>
      <c r="K40" s="200"/>
      <c r="L40" s="259"/>
      <c r="M40" s="259"/>
      <c r="N40" s="198">
        <f t="shared" si="4"/>
        <v>0</v>
      </c>
      <c r="O40" s="199">
        <f>N40*'Additional Info &amp; Definitions'!$E$19</f>
        <v>0</v>
      </c>
      <c r="P40" s="240"/>
      <c r="Q40" s="197"/>
      <c r="R40" s="259"/>
      <c r="S40" s="198">
        <f t="shared" si="5"/>
        <v>0</v>
      </c>
      <c r="T40" s="201">
        <f>S40*'Additional Info &amp; Definitions'!$F$19</f>
        <v>0</v>
      </c>
      <c r="U40" s="202"/>
      <c r="V40" s="203"/>
      <c r="W40" s="183"/>
      <c r="X40" s="171"/>
      <c r="Y40" s="171"/>
      <c r="Z40" s="171"/>
      <c r="AA40" s="171"/>
      <c r="AB40" s="175"/>
    </row>
    <row r="41" spans="1:28">
      <c r="A41" s="183"/>
      <c r="B41" s="204" t="s">
        <v>29</v>
      </c>
      <c r="C41" s="260"/>
      <c r="D41" s="240"/>
      <c r="E41" s="241"/>
      <c r="F41" s="197"/>
      <c r="G41" s="259"/>
      <c r="H41" s="198">
        <f t="shared" si="3"/>
        <v>0</v>
      </c>
      <c r="I41" s="199">
        <f>H41*'Additional Info &amp; Definitions'!$D$19</f>
        <v>0</v>
      </c>
      <c r="J41" s="240"/>
      <c r="K41" s="200"/>
      <c r="L41" s="259"/>
      <c r="M41" s="259"/>
      <c r="N41" s="198">
        <f t="shared" si="4"/>
        <v>0</v>
      </c>
      <c r="O41" s="199">
        <f>N41*'Additional Info &amp; Definitions'!$E$19</f>
        <v>0</v>
      </c>
      <c r="P41" s="240"/>
      <c r="Q41" s="197"/>
      <c r="R41" s="259"/>
      <c r="S41" s="198">
        <f t="shared" si="5"/>
        <v>0</v>
      </c>
      <c r="T41" s="201">
        <f>S41*'Additional Info &amp; Definitions'!$F$19</f>
        <v>0</v>
      </c>
      <c r="U41" s="202"/>
      <c r="V41" s="203"/>
      <c r="W41" s="183"/>
      <c r="X41" s="171"/>
      <c r="Y41" s="171"/>
      <c r="Z41" s="171"/>
      <c r="AA41" s="171"/>
      <c r="AB41" s="175"/>
    </row>
    <row r="42" spans="1:28">
      <c r="A42" s="183"/>
      <c r="B42" s="204" t="s">
        <v>30</v>
      </c>
      <c r="C42" s="260"/>
      <c r="D42" s="240"/>
      <c r="E42" s="241"/>
      <c r="F42" s="197"/>
      <c r="G42" s="259"/>
      <c r="H42" s="198">
        <f t="shared" si="3"/>
        <v>0</v>
      </c>
      <c r="I42" s="199">
        <f>H42*'Additional Info &amp; Definitions'!$D$19</f>
        <v>0</v>
      </c>
      <c r="J42" s="240"/>
      <c r="K42" s="200"/>
      <c r="L42" s="259"/>
      <c r="M42" s="259"/>
      <c r="N42" s="198">
        <f t="shared" si="4"/>
        <v>0</v>
      </c>
      <c r="O42" s="199">
        <f>N42*'Additional Info &amp; Definitions'!$E$19</f>
        <v>0</v>
      </c>
      <c r="P42" s="240"/>
      <c r="Q42" s="197"/>
      <c r="R42" s="259"/>
      <c r="S42" s="198">
        <f t="shared" si="5"/>
        <v>0</v>
      </c>
      <c r="T42" s="201">
        <f>S42*'Additional Info &amp; Definitions'!$F$19</f>
        <v>0</v>
      </c>
      <c r="U42" s="202"/>
      <c r="V42" s="203"/>
      <c r="W42" s="183"/>
      <c r="X42" s="171"/>
      <c r="Y42" s="171"/>
      <c r="Z42" s="171"/>
      <c r="AA42" s="171"/>
      <c r="AB42" s="175"/>
    </row>
    <row r="43" spans="1:28">
      <c r="A43" s="183"/>
      <c r="B43" s="204" t="s">
        <v>31</v>
      </c>
      <c r="C43" s="260"/>
      <c r="D43" s="240"/>
      <c r="E43" s="241"/>
      <c r="F43" s="197"/>
      <c r="G43" s="259"/>
      <c r="H43" s="198">
        <f t="shared" si="3"/>
        <v>0</v>
      </c>
      <c r="I43" s="199">
        <f>H43*'Additional Info &amp; Definitions'!$D$19</f>
        <v>0</v>
      </c>
      <c r="J43" s="240"/>
      <c r="K43" s="200"/>
      <c r="L43" s="259"/>
      <c r="M43" s="259"/>
      <c r="N43" s="198">
        <f t="shared" si="4"/>
        <v>0</v>
      </c>
      <c r="O43" s="199">
        <f>N43*'Additional Info &amp; Definitions'!$E$19</f>
        <v>0</v>
      </c>
      <c r="P43" s="240"/>
      <c r="Q43" s="197"/>
      <c r="R43" s="259"/>
      <c r="S43" s="198">
        <f t="shared" si="5"/>
        <v>0</v>
      </c>
      <c r="T43" s="201">
        <f>S43*'Additional Info &amp; Definitions'!$F$19</f>
        <v>0</v>
      </c>
      <c r="U43" s="202"/>
      <c r="V43" s="203"/>
      <c r="W43" s="183"/>
      <c r="X43" s="171"/>
      <c r="Y43" s="171"/>
      <c r="Z43" s="171"/>
      <c r="AA43" s="171"/>
      <c r="AB43" s="175"/>
    </row>
    <row r="44" spans="1:28">
      <c r="A44" s="183"/>
      <c r="B44" s="204" t="s">
        <v>32</v>
      </c>
      <c r="C44" s="205"/>
      <c r="D44" s="240"/>
      <c r="E44" s="241"/>
      <c r="F44" s="206"/>
      <c r="G44" s="261"/>
      <c r="H44" s="198">
        <f t="shared" si="3"/>
        <v>0</v>
      </c>
      <c r="I44" s="199">
        <f>H44*'Additional Info &amp; Definitions'!$D$19</f>
        <v>0</v>
      </c>
      <c r="J44" s="240"/>
      <c r="K44" s="207"/>
      <c r="L44" s="261"/>
      <c r="M44" s="261"/>
      <c r="N44" s="198">
        <f t="shared" si="4"/>
        <v>0</v>
      </c>
      <c r="O44" s="199">
        <f>N44*'Additional Info &amp; Definitions'!$E$19</f>
        <v>0</v>
      </c>
      <c r="P44" s="240"/>
      <c r="Q44" s="206"/>
      <c r="R44" s="261"/>
      <c r="S44" s="198">
        <f t="shared" si="5"/>
        <v>0</v>
      </c>
      <c r="T44" s="201">
        <f>S44*'Additional Info &amp; Definitions'!$F$19</f>
        <v>0</v>
      </c>
      <c r="U44" s="202"/>
      <c r="V44" s="203"/>
      <c r="W44" s="183"/>
      <c r="X44" s="171"/>
      <c r="Y44" s="171"/>
      <c r="Z44" s="171"/>
      <c r="AA44" s="171"/>
      <c r="AB44" s="175"/>
    </row>
    <row r="45" spans="1:28">
      <c r="A45" s="183"/>
      <c r="B45" s="204" t="s">
        <v>33</v>
      </c>
      <c r="C45" s="205"/>
      <c r="D45" s="240"/>
      <c r="E45" s="241"/>
      <c r="F45" s="206"/>
      <c r="G45" s="261"/>
      <c r="H45" s="198">
        <f t="shared" si="3"/>
        <v>0</v>
      </c>
      <c r="I45" s="199">
        <f>H45*'Additional Info &amp; Definitions'!$D$19</f>
        <v>0</v>
      </c>
      <c r="J45" s="240"/>
      <c r="K45" s="207"/>
      <c r="L45" s="261"/>
      <c r="M45" s="261"/>
      <c r="N45" s="198">
        <f t="shared" si="4"/>
        <v>0</v>
      </c>
      <c r="O45" s="199">
        <f>N45*'Additional Info &amp; Definitions'!$E$19</f>
        <v>0</v>
      </c>
      <c r="P45" s="240"/>
      <c r="Q45" s="206"/>
      <c r="R45" s="261"/>
      <c r="S45" s="198">
        <f t="shared" si="5"/>
        <v>0</v>
      </c>
      <c r="T45" s="201">
        <f>S45*'Additional Info &amp; Definitions'!$F$19</f>
        <v>0</v>
      </c>
      <c r="U45" s="202"/>
      <c r="V45" s="203"/>
      <c r="W45" s="183"/>
      <c r="X45" s="171"/>
      <c r="Y45" s="171"/>
      <c r="Z45" s="171"/>
      <c r="AA45" s="171"/>
      <c r="AB45" s="175"/>
    </row>
    <row r="46" spans="1:28" ht="15.75" thickBot="1">
      <c r="A46" s="183"/>
      <c r="B46" s="208" t="s">
        <v>34</v>
      </c>
      <c r="C46" s="209"/>
      <c r="D46" s="240"/>
      <c r="E46" s="250"/>
      <c r="F46" s="212"/>
      <c r="G46" s="262"/>
      <c r="H46" s="213">
        <f t="shared" si="3"/>
        <v>0</v>
      </c>
      <c r="I46" s="199">
        <f>H46*'Additional Info &amp; Definitions'!$D$19</f>
        <v>0</v>
      </c>
      <c r="J46" s="240"/>
      <c r="K46" s="215"/>
      <c r="L46" s="262"/>
      <c r="M46" s="262"/>
      <c r="N46" s="213">
        <f t="shared" si="4"/>
        <v>0</v>
      </c>
      <c r="O46" s="199">
        <f>N46*'Additional Info &amp; Definitions'!$E$19</f>
        <v>0</v>
      </c>
      <c r="P46" s="240"/>
      <c r="Q46" s="212"/>
      <c r="R46" s="262"/>
      <c r="S46" s="213">
        <f t="shared" si="5"/>
        <v>0</v>
      </c>
      <c r="T46" s="201">
        <f>S46*'Additional Info &amp; Definitions'!$F$19</f>
        <v>0</v>
      </c>
      <c r="U46" s="216"/>
      <c r="V46" s="217"/>
      <c r="W46" s="183"/>
      <c r="X46" s="171"/>
      <c r="Y46" s="171"/>
      <c r="Z46" s="171"/>
      <c r="AA46" s="171"/>
      <c r="AB46" s="175"/>
    </row>
    <row r="47" spans="1:28" ht="15.75" thickBot="1">
      <c r="A47" s="183"/>
      <c r="B47" s="184"/>
      <c r="C47" s="185"/>
      <c r="D47" s="185"/>
      <c r="E47" s="185"/>
      <c r="F47" s="185"/>
      <c r="G47" s="185"/>
      <c r="H47" s="185"/>
      <c r="I47" s="186"/>
      <c r="J47" s="185"/>
      <c r="K47" s="187"/>
      <c r="L47" s="185"/>
      <c r="M47" s="185"/>
      <c r="N47" s="185"/>
      <c r="O47" s="186"/>
      <c r="P47" s="185"/>
      <c r="Q47" s="188"/>
      <c r="R47" s="189"/>
      <c r="S47" s="190"/>
      <c r="T47" s="190"/>
      <c r="U47" s="190"/>
      <c r="V47" s="191"/>
      <c r="W47" s="183"/>
      <c r="X47" s="183"/>
      <c r="Y47" s="171"/>
      <c r="Z47" s="171"/>
      <c r="AA47" s="171"/>
      <c r="AB47" s="175"/>
    </row>
    <row r="48" spans="1:28" ht="15.75" thickBot="1">
      <c r="A48" s="183"/>
      <c r="B48" s="359" t="s">
        <v>22</v>
      </c>
      <c r="C48" s="360"/>
      <c r="D48" s="2"/>
      <c r="E48" s="2"/>
      <c r="F48" s="2"/>
      <c r="G48" s="298" t="str">
        <f>_xlfn.CONCAT('Additional Info &amp; Definitions'!D16," ","Total")</f>
        <v>Fiscal Year 2026 Total</v>
      </c>
      <c r="H48" s="4">
        <f>SUM(H37:H46)</f>
        <v>0</v>
      </c>
      <c r="I48" s="91">
        <f>SUM(I37:I46)</f>
        <v>0</v>
      </c>
      <c r="J48" s="3"/>
      <c r="K48" s="98"/>
      <c r="L48" s="298" t="str">
        <f>_xlfn.CONCAT('Additional Info &amp; Definitions'!E16," ","Total")</f>
        <v>Fiscal Year 2027 Total</v>
      </c>
      <c r="M48" s="116"/>
      <c r="N48" s="6">
        <f>SUM(N37:N46)</f>
        <v>0</v>
      </c>
      <c r="O48" s="220">
        <f>SUM(O37:O46)</f>
        <v>0</v>
      </c>
      <c r="P48" s="221"/>
      <c r="Q48" s="222"/>
      <c r="R48" s="298" t="str">
        <f>_xlfn.CONCAT('Additional Info &amp; Definitions'!F16," ","Total")</f>
        <v>Fiscal Year 2028 Total</v>
      </c>
      <c r="S48" s="4">
        <f>SUM(S37:S46)</f>
        <v>0</v>
      </c>
      <c r="T48" s="5">
        <f>SUM(T37:T46)</f>
        <v>0</v>
      </c>
      <c r="U48" s="119"/>
      <c r="V48" s="223"/>
      <c r="W48" s="183"/>
      <c r="X48" s="171"/>
      <c r="Y48" s="171"/>
      <c r="Z48" s="171"/>
      <c r="AA48" s="171"/>
      <c r="AB48" s="175"/>
    </row>
    <row r="49" spans="2:33" s="7" customFormat="1" ht="15.75" thickBot="1">
      <c r="B49" s="225"/>
      <c r="C49" s="226"/>
      <c r="D49" s="226"/>
      <c r="E49" s="226"/>
      <c r="F49" s="226"/>
      <c r="G49" s="226"/>
      <c r="H49" s="226"/>
      <c r="I49" s="227"/>
      <c r="J49" s="226"/>
      <c r="K49" s="228"/>
      <c r="L49" s="226"/>
      <c r="M49" s="226"/>
      <c r="N49" s="226"/>
      <c r="O49" s="227"/>
      <c r="P49" s="226"/>
      <c r="Q49" s="229"/>
      <c r="R49" s="230"/>
      <c r="S49" s="231"/>
      <c r="T49" s="231"/>
      <c r="U49" s="231"/>
      <c r="V49" s="232"/>
      <c r="W49" s="183"/>
      <c r="X49" s="183"/>
      <c r="Y49" s="183"/>
      <c r="Z49" s="183"/>
      <c r="AA49" s="183"/>
      <c r="AB49" s="224"/>
      <c r="AC49" s="183"/>
      <c r="AD49" s="183"/>
      <c r="AE49" s="183"/>
      <c r="AF49" s="183"/>
      <c r="AG49" s="183"/>
    </row>
    <row r="50" spans="2:33" s="7" customFormat="1" ht="15.75" thickBot="1">
      <c r="B50" s="255"/>
      <c r="C50" s="256"/>
      <c r="D50" s="256"/>
      <c r="E50" s="256"/>
      <c r="F50" s="256"/>
      <c r="G50" s="256"/>
      <c r="H50" s="256"/>
      <c r="I50" s="257"/>
      <c r="J50" s="256"/>
      <c r="K50" s="258"/>
      <c r="L50" s="256"/>
      <c r="M50" s="256"/>
      <c r="N50" s="256"/>
      <c r="O50" s="257"/>
      <c r="P50" s="256"/>
      <c r="Q50" s="236"/>
      <c r="R50" s="237"/>
      <c r="S50" s="238"/>
      <c r="T50" s="238"/>
      <c r="U50" s="238"/>
      <c r="V50" s="239"/>
      <c r="W50" s="183"/>
      <c r="X50" s="183"/>
      <c r="Y50" s="183"/>
      <c r="Z50" s="183"/>
      <c r="AA50" s="183"/>
      <c r="AB50" s="224"/>
      <c r="AC50" s="183"/>
      <c r="AD50" s="183"/>
      <c r="AE50" s="183"/>
      <c r="AF50" s="183"/>
      <c r="AG50" s="183"/>
    </row>
    <row r="51" spans="2:33" ht="19.5" thickBot="1">
      <c r="B51" s="336" t="s">
        <v>35</v>
      </c>
      <c r="C51" s="337"/>
      <c r="D51" s="337"/>
      <c r="E51" s="337"/>
      <c r="F51" s="337"/>
      <c r="G51" s="337"/>
      <c r="H51" s="337"/>
      <c r="I51" s="337"/>
      <c r="J51" s="337"/>
      <c r="K51" s="337"/>
      <c r="L51" s="337"/>
      <c r="M51" s="337"/>
      <c r="N51" s="337"/>
      <c r="O51" s="337"/>
      <c r="P51" s="337"/>
      <c r="Q51" s="337"/>
      <c r="R51" s="337"/>
      <c r="S51" s="337"/>
      <c r="T51" s="337"/>
      <c r="U51" s="337"/>
      <c r="V51" s="337"/>
      <c r="W51" s="337"/>
      <c r="X51" s="337"/>
      <c r="Y51" s="337"/>
      <c r="Z51" s="337"/>
      <c r="AA51" s="337"/>
      <c r="AB51" s="337"/>
      <c r="AC51" s="183"/>
      <c r="AD51" s="121"/>
      <c r="AE51" s="78"/>
      <c r="AF51" s="78"/>
      <c r="AG51" s="78"/>
    </row>
    <row r="52" spans="2:33" ht="15.75" thickBot="1">
      <c r="B52" s="348" t="s">
        <v>36</v>
      </c>
      <c r="C52" s="348" t="s">
        <v>37</v>
      </c>
      <c r="D52" s="350" t="s">
        <v>10</v>
      </c>
      <c r="E52" s="351"/>
      <c r="F52" s="351"/>
      <c r="G52" s="351"/>
      <c r="H52" s="351"/>
      <c r="I52" s="351"/>
      <c r="J52" s="351"/>
      <c r="K52" s="351"/>
      <c r="L52" s="351"/>
      <c r="M52" s="351"/>
      <c r="N52" s="351"/>
      <c r="O52" s="351"/>
      <c r="P52" s="351"/>
      <c r="Q52" s="351"/>
      <c r="R52" s="351"/>
      <c r="S52" s="351"/>
      <c r="T52" s="351"/>
      <c r="U52" s="351"/>
      <c r="V52" s="351"/>
      <c r="W52" s="351"/>
      <c r="X52" s="351"/>
      <c r="Y52" s="351"/>
      <c r="Z52" s="351"/>
      <c r="AA52" s="366"/>
      <c r="AB52" s="353" t="s">
        <v>11</v>
      </c>
      <c r="AC52" s="183"/>
      <c r="AD52" s="78"/>
      <c r="AE52" s="78"/>
      <c r="AF52" s="78"/>
      <c r="AG52" s="78"/>
    </row>
    <row r="53" spans="2:33" ht="15.75" thickBot="1">
      <c r="B53" s="349"/>
      <c r="C53" s="349"/>
      <c r="D53" s="364" t="str">
        <f>'Additional Info &amp; Definitions'!$D$16</f>
        <v>Fiscal Year 2026</v>
      </c>
      <c r="E53" s="352"/>
      <c r="F53" s="352"/>
      <c r="G53" s="352"/>
      <c r="H53" s="352"/>
      <c r="I53" s="352"/>
      <c r="J53" s="352"/>
      <c r="K53" s="365"/>
      <c r="L53" s="361" t="str">
        <f>'Additional Info &amp; Definitions'!$E$16</f>
        <v>Fiscal Year 2027</v>
      </c>
      <c r="M53" s="362"/>
      <c r="N53" s="362"/>
      <c r="O53" s="362"/>
      <c r="P53" s="362"/>
      <c r="Q53" s="362"/>
      <c r="R53" s="362"/>
      <c r="S53" s="363"/>
      <c r="T53" s="361" t="str">
        <f>'Additional Info &amp; Definitions'!$F$16</f>
        <v>Fiscal Year 2028</v>
      </c>
      <c r="U53" s="362"/>
      <c r="V53" s="362"/>
      <c r="W53" s="362"/>
      <c r="X53" s="362"/>
      <c r="Y53" s="362"/>
      <c r="Z53" s="362"/>
      <c r="AA53" s="363"/>
      <c r="AB53" s="354"/>
      <c r="AC53" s="183"/>
      <c r="AD53" s="78"/>
      <c r="AE53" s="78"/>
      <c r="AF53" s="78"/>
      <c r="AG53" s="78"/>
    </row>
    <row r="54" spans="2:33" ht="15.75" thickBot="1">
      <c r="B54" s="332"/>
      <c r="C54" s="356"/>
      <c r="D54" s="112" t="s">
        <v>38</v>
      </c>
      <c r="E54" s="113" t="s">
        <v>39</v>
      </c>
      <c r="F54" s="113" t="s">
        <v>13</v>
      </c>
      <c r="G54" s="113" t="s">
        <v>40</v>
      </c>
      <c r="H54" s="113" t="s">
        <v>41</v>
      </c>
      <c r="I54" s="114" t="s">
        <v>42</v>
      </c>
      <c r="J54" s="113" t="s">
        <v>43</v>
      </c>
      <c r="K54" s="115" t="s">
        <v>16</v>
      </c>
      <c r="L54" s="112" t="s">
        <v>38</v>
      </c>
      <c r="M54" s="113" t="s">
        <v>39</v>
      </c>
      <c r="N54" s="113" t="s">
        <v>13</v>
      </c>
      <c r="O54" s="113" t="s">
        <v>40</v>
      </c>
      <c r="P54" s="113" t="s">
        <v>41</v>
      </c>
      <c r="Q54" s="114" t="s">
        <v>42</v>
      </c>
      <c r="R54" s="113" t="s">
        <v>43</v>
      </c>
      <c r="S54" s="115" t="s">
        <v>16</v>
      </c>
      <c r="T54" s="112" t="s">
        <v>38</v>
      </c>
      <c r="U54" s="113" t="s">
        <v>39</v>
      </c>
      <c r="V54" s="158" t="s">
        <v>13</v>
      </c>
      <c r="W54" s="113" t="s">
        <v>40</v>
      </c>
      <c r="X54" s="113" t="s">
        <v>41</v>
      </c>
      <c r="Y54" s="114" t="s">
        <v>42</v>
      </c>
      <c r="Z54" s="113" t="s">
        <v>43</v>
      </c>
      <c r="AA54" s="115" t="s">
        <v>16</v>
      </c>
      <c r="AB54" s="192"/>
      <c r="AC54" s="183"/>
      <c r="AD54" s="85" t="s">
        <v>13</v>
      </c>
      <c r="AE54" s="86" t="s">
        <v>40</v>
      </c>
      <c r="AF54" s="78"/>
      <c r="AG54" s="78"/>
    </row>
    <row r="55" spans="2:33">
      <c r="B55" s="193" t="s">
        <v>44</v>
      </c>
      <c r="C55" s="263"/>
      <c r="D55" s="240"/>
      <c r="E55" s="264">
        <f t="shared" ref="E55:E58" si="6">D55/1600</f>
        <v>0</v>
      </c>
      <c r="F55" s="206"/>
      <c r="G55" s="265"/>
      <c r="H55" s="266" t="str">
        <f t="shared" ref="H55" si="7">IF(G55="Full Fiscal Year", 52, IF(G55="Fall Only Fiscal", 26, IF(G55="Spring Only Fiscal", 26, IF(G55="Full Academic Year", 40, IF(G55="Fall Only Semester", 20, IF(G55="Spring Only Semester", 20,"0"))))))</f>
        <v>0</v>
      </c>
      <c r="I55" s="264" t="str">
        <f>IF(AND(G55="Full Fiscal Year",F55&lt;20), 'Additional Info &amp; Definitions'!$D$23*2*0.5, IF(OR(G55="Full Fiscal Year",F55&gt;20), 'Additional Info &amp; Definitions'!$D$23*2, IF(AND(G55="Fall Only Fiscal",F55&lt;20), 'Additional Info &amp; Definitions'!$D$23*1*0.5, IF(OR(G55="Fall Only Fiscal",F55&gt;20), 'Additional Info &amp; Definitions'!$D$23*1, IF(AND(G55="Spring Only Fiscal",F55&lt;20), 'Additional Info &amp; Definitions'!$D$23*1*0.5, IF(OR(G55="Spring Only Fiscal",F55&gt;20), 'Additional Info &amp; Definitions'!$D$23*1, IF(AND(G55="Full Academic Year",F55&lt;20), 'Additional Info &amp; Definitions'!$D$23*2*0.5, IF(OR(G55="Full Academic Year",F55&gt;20), 'Additional Info &amp; Definitions'!$D$23*2,  IF(AND(G55="Fall Only Semester",F55&lt;20), 'Additional Info &amp; Definitions'!$D$23*1*0.5, IF(OR(G55="Fall Only Semester",F55&gt;20), 'Additional Info &amp; Definitions'!$D$23*1, IF(AND(G55="Spring Only Semester",F55&lt;20), 'Additional Info &amp; Definitions'!$D$23*1*0.5, IF(OR(G55="Spring Only Semester",F55&gt;20), 'Additional Info &amp; Definitions'!$D$23*1," "))))))))))))</f>
        <v xml:space="preserve"> </v>
      </c>
      <c r="J55" s="198">
        <f>E55*F55*H55</f>
        <v>0</v>
      </c>
      <c r="K55" s="201">
        <f>J55*'Additional Info &amp; Definitions'!$D$20</f>
        <v>0</v>
      </c>
      <c r="L55" s="240"/>
      <c r="M55" s="264">
        <f t="shared" ref="M55:M58" si="8">L55/1600</f>
        <v>0</v>
      </c>
      <c r="N55" s="206"/>
      <c r="O55" s="265"/>
      <c r="P55" s="266" t="str">
        <f t="shared" ref="P55:P58" si="9">IF(O55="Full Fiscal Year", 52, IF(O55="Fall Only Fiscal", 26, IF(O55="Spring Only Fiscal", 26, IF(O55="Full Academic Year", 40, IF(O55="Fall Only Semester", 20, IF(O55="Spring Only Semester", 20,"0"))))))</f>
        <v>0</v>
      </c>
      <c r="Q55" s="264" t="str">
        <f>IF(AND(O55="Full Fiscal Year",N55&lt;20), 'Additional Info &amp; Definitions'!$E$23*2*0.5, IF(OR(O55="Full Fiscal Year",N55&gt;20), 'Additional Info &amp; Definitions'!$E$23*2, IF(AND(O55="Fall Only Fiscal",N55&lt;20), 'Additional Info &amp; Definitions'!$E$23*1*0.5, IF(OR(O55="Fall Only Fiscal",N55&gt;20), 'Additional Info &amp; Definitions'!$E$23*1, IF(AND(O55="Spring Only Fiscal",N55&lt;20), 'Additional Info &amp; Definitions'!$E$23*1*0.5, IF(OR(O55="Spring Only Fiscal",N55&gt;20), 'Additional Info &amp; Definitions'!$E$23*1, IF(AND(O55="Full Academic Year",N55&lt;20), 'Additional Info &amp; Definitions'!$E$23*2*0.5, IF(OR(O55="Full Academic Year",N55&gt;20), 'Additional Info &amp; Definitions'!$E$23*2,  IF(AND(O55="Fall Only Semester",N55&lt;20), 'Additional Info &amp; Definitions'!$E$23*1*0.5, IF(OR(O55="Fall Only Semester",N55&gt;20), 'Additional Info &amp; Definitions'!$E$23*1, IF(AND(O55="Spring Only Semester",N55&lt;20), 'Additional Info &amp; Definitions'!$E$23*1*0.5, IF(OR(O55="Spring Only Semester",N55&gt;20), 'Additional Info &amp; Definitions'!$E$23*1," "))))))))))))</f>
        <v xml:space="preserve"> </v>
      </c>
      <c r="R55" s="198">
        <f>M55*N55*P55</f>
        <v>0</v>
      </c>
      <c r="S55" s="201">
        <f>R55*'Additional Info &amp; Definitions'!$E$20</f>
        <v>0</v>
      </c>
      <c r="T55" s="240"/>
      <c r="U55" s="264">
        <f t="shared" ref="U55:U58" si="10">T55/1600</f>
        <v>0</v>
      </c>
      <c r="V55" s="267"/>
      <c r="W55" s="265"/>
      <c r="X55" s="266" t="str">
        <f t="shared" ref="X55:X58" si="11">IF(W55="Full Fiscal Year", 52, IF(W55="Fall Only Fiscal", 26, IF(W55="Spring Only Fiscal", 26, IF(W55="Full Academic Year", 40, IF(W55="Fall Only Semester", 20, IF(W55="Spring Only Semester", 20,"0"))))))</f>
        <v>0</v>
      </c>
      <c r="Y55" s="264" t="str">
        <f>IF(AND(W55="Full Fiscal Year",V55&lt;20), 'Additional Info &amp; Definitions'!$F$23*2*0.5, IF(OR(W55="Full Fiscal Year",V55&gt;20), 'Additional Info &amp; Definitions'!$F23*2, IF(AND(W55="Fall Only Fiscal",V55&lt;20), 'Additional Info &amp; Definitions'!$F$23*1*0.5, IF(OR(W55="Fall Only Fiscal",V55&gt;20), 'Additional Info &amp; Definitions'!$F$23*1, IF(AND(W55="Spring Only Fiscal",V55&lt;20), 'Additional Info &amp; Definitions'!$F$23*1*0.5, IF(OR(W55="Spring Only Fiscal",V55&gt;20), 'Additional Info &amp; Definitions'!$F$23*1, IF(AND(W55="Full Academic Year",V55&lt;20), 'Additional Info &amp; Definitions'!$F$23*2*0.5, IF(OR(W55="Full Academic Year",V55&gt;20), 'Additional Info &amp; Definitions'!$F$23*2,  IF(AND(W55="Fall Only Semester",V55&lt;20), 'Additional Info &amp; Definitions'!$F$23*1*0.5, IF(OR(W55="Fall Only Semester",V55&gt;20), 'Additional Info &amp; Definitions'!$F$23*1, IF(AND(W55="Spring Only Semester",V55&lt;20), 'Additional Info &amp; Definitions'!$F$23*1*0.5, IF(OR(W55="Spring Only Semester",V55&gt;20), 'Additional Info &amp; Definitions'!$F$23*1," "))))))))))))</f>
        <v xml:space="preserve"> </v>
      </c>
      <c r="Z55" s="198">
        <f>U55*V55*X55</f>
        <v>0</v>
      </c>
      <c r="AA55" s="201">
        <f>Z55*'Additional Info &amp; Definitions'!$F$20</f>
        <v>0</v>
      </c>
      <c r="AB55" s="203"/>
      <c r="AC55" s="183"/>
      <c r="AD55" s="77">
        <v>10</v>
      </c>
      <c r="AE55" s="77" t="s">
        <v>45</v>
      </c>
      <c r="AF55" s="78"/>
      <c r="AG55" s="78"/>
    </row>
    <row r="56" spans="2:33">
      <c r="B56" s="204" t="s">
        <v>46</v>
      </c>
      <c r="C56" s="268"/>
      <c r="D56" s="240"/>
      <c r="E56" s="264">
        <f t="shared" si="6"/>
        <v>0</v>
      </c>
      <c r="F56" s="206"/>
      <c r="G56" s="265"/>
      <c r="H56" s="266" t="str">
        <f t="shared" ref="H56:H58" si="12">IF(G56="Full Fiscal Year", 52, IF(G56="Fall Only Fiscal", 26, IF(G56="Spring Only Fiscal", 26, IF(G56="Full Academic Year", 40, IF(G56="Fall Only Semester", 20, IF(G56="Spring Only Semester", 20,"0"))))))</f>
        <v>0</v>
      </c>
      <c r="I56" s="264" t="str">
        <f>IF(AND(G56="Full Fiscal Year",F56&lt;20), 'Additional Info &amp; Definitions'!$D$23*2*0.5, IF(OR(G56="Full Fiscal Year",F56&gt;20), 'Additional Info &amp; Definitions'!$D$23*2, IF(AND(G56="Fall Only Fiscal",F56&lt;20), 'Additional Info &amp; Definitions'!$D$23*1*0.5, IF(OR(G56="Fall Only Fiscal",F56&gt;20), 'Additional Info &amp; Definitions'!$D$23*1, IF(AND(G56="Spring Only Fiscal",F56&lt;20), 'Additional Info &amp; Definitions'!$D$23*1*0.5, IF(OR(G56="Spring Only Fiscal",F56&gt;20), 'Additional Info &amp; Definitions'!$D$23*1, IF(AND(G56="Full Academic Year",F56&lt;20), 'Additional Info &amp; Definitions'!$D$23*2*0.5, IF(OR(G56="Full Academic Year",F56&gt;20), 'Additional Info &amp; Definitions'!$D$23*2,  IF(AND(G56="Fall Only Semester",F56&lt;20), 'Additional Info &amp; Definitions'!$D$23*1*0.5, IF(OR(G56="Fall Only Semester",F56&gt;20), 'Additional Info &amp; Definitions'!$D$23*1, IF(AND(G56="Spring Only Semester",F56&lt;20), 'Additional Info &amp; Definitions'!$D$23*1*0.5, IF(OR(G56="Spring Only Semester",F56&gt;20), 'Additional Info &amp; Definitions'!$D$23*1," "))))))))))))</f>
        <v xml:space="preserve"> </v>
      </c>
      <c r="J56" s="198">
        <f t="shared" ref="J56:J58" si="13">E56*F56*H56</f>
        <v>0</v>
      </c>
      <c r="K56" s="201">
        <f>J56*'Additional Info &amp; Definitions'!$D$20</f>
        <v>0</v>
      </c>
      <c r="L56" s="240"/>
      <c r="M56" s="264">
        <f t="shared" si="8"/>
        <v>0</v>
      </c>
      <c r="N56" s="206"/>
      <c r="O56" s="265"/>
      <c r="P56" s="266" t="str">
        <f t="shared" si="9"/>
        <v>0</v>
      </c>
      <c r="Q56" s="264" t="str">
        <f>IF(AND(O56="Full Fiscal Year",N56&lt;20), 'Additional Info &amp; Definitions'!$E$23*2*0.5, IF(OR(O56="Full Fiscal Year",N56&gt;20), 'Additional Info &amp; Definitions'!$E$23*2, IF(AND(O56="Fall Only Fiscal",N56&lt;20), 'Additional Info &amp; Definitions'!$E$23*1*0.5, IF(OR(O56="Fall Only Fiscal",N56&gt;20), 'Additional Info &amp; Definitions'!$E$23*1, IF(AND(O56="Spring Only Fiscal",N56&lt;20), 'Additional Info &amp; Definitions'!$E$23*1*0.5, IF(OR(O56="Spring Only Fiscal",N56&gt;20), 'Additional Info &amp; Definitions'!$E$23*1, IF(AND(O56="Full Academic Year",N56&lt;20), 'Additional Info &amp; Definitions'!$E$23*2*0.5, IF(OR(O56="Full Academic Year",N56&gt;20), 'Additional Info &amp; Definitions'!$E$23*2,  IF(AND(O56="Fall Only Semester",N56&lt;20), 'Additional Info &amp; Definitions'!$E$23*1*0.5, IF(OR(O56="Fall Only Semester",N56&gt;20), 'Additional Info &amp; Definitions'!$E$23*1, IF(AND(O56="Spring Only Semester",N56&lt;20), 'Additional Info &amp; Definitions'!$E$23*1*0.5, IF(OR(O56="Spring Only Semester",N56&gt;20), 'Additional Info &amp; Definitions'!$E$23*1," "))))))))))))</f>
        <v xml:space="preserve"> </v>
      </c>
      <c r="R56" s="198">
        <f t="shared" ref="R56:R58" si="14">M56*N56*P56</f>
        <v>0</v>
      </c>
      <c r="S56" s="201">
        <f>R56*'Additional Info &amp; Definitions'!$E$20</f>
        <v>0</v>
      </c>
      <c r="T56" s="240"/>
      <c r="U56" s="264">
        <f t="shared" si="10"/>
        <v>0</v>
      </c>
      <c r="V56" s="267"/>
      <c r="W56" s="265"/>
      <c r="X56" s="266" t="str">
        <f t="shared" si="11"/>
        <v>0</v>
      </c>
      <c r="Y56" s="264" t="str">
        <f>IF(AND(W56="Full Fiscal Year",V56&lt;20), 'Additional Info &amp; Definitions'!$E$23*2*0.5, IF(OR(W56="Full Fiscal Year",V56&gt;20), 'Additional Info &amp; Definitions'!$E$23*2, IF(AND(W56="Fall Only Fiscal",V56&lt;20), 'Additional Info &amp; Definitions'!$E$23*1*0.5, IF(OR(W56="Fall Only Fiscal",V56&gt;20), 'Additional Info &amp; Definitions'!$E$23*1, IF(AND(W56="Spring Only Fiscal",V56&lt;20), 'Additional Info &amp; Definitions'!$E$23*1*0.5, IF(OR(W56="Spring Only Fiscal",V56&gt;20), 'Additional Info &amp; Definitions'!$E$23*1, IF(AND(W56="Full Academic Year",V56&lt;20), 'Additional Info &amp; Definitions'!$E$23*2*0.5, IF(OR(W56="Full Academic Year",V56&gt;20), 'Additional Info &amp; Definitions'!$E$23*2,  IF(AND(W56="Fall Only Semester",V56&lt;20), 'Additional Info &amp; Definitions'!$E$23*1*0.5, IF(OR(W56="Fall Only Semester",V56&gt;20), 'Additional Info &amp; Definitions'!$E$23*1, IF(AND(W56="Spring Only Semester",V56&lt;20), 'Additional Info &amp; Definitions'!$E$23*1*0.5, IF(OR(W56="Spring Only Semester",V56&gt;20), 'Additional Info &amp; Definitions'!$E$23*1," "))))))))))))</f>
        <v xml:space="preserve"> </v>
      </c>
      <c r="Z56" s="198">
        <f t="shared" ref="Z56:Z58" si="15">U56*V56*X56</f>
        <v>0</v>
      </c>
      <c r="AA56" s="201">
        <f>Z56*'Additional Info &amp; Definitions'!$F$20</f>
        <v>0</v>
      </c>
      <c r="AB56" s="203"/>
      <c r="AC56" s="183"/>
      <c r="AD56" s="77">
        <v>13.2</v>
      </c>
      <c r="AE56" s="77" t="s">
        <v>47</v>
      </c>
      <c r="AF56" s="78"/>
      <c r="AG56" s="78"/>
    </row>
    <row r="57" spans="2:33">
      <c r="B57" s="204" t="s">
        <v>48</v>
      </c>
      <c r="C57" s="268"/>
      <c r="D57" s="240"/>
      <c r="E57" s="264">
        <f t="shared" si="6"/>
        <v>0</v>
      </c>
      <c r="F57" s="206"/>
      <c r="G57" s="265"/>
      <c r="H57" s="266" t="str">
        <f t="shared" si="12"/>
        <v>0</v>
      </c>
      <c r="I57" s="264" t="str">
        <f>IF(AND(G57="Full Fiscal Year",F57&lt;20), 'Additional Info &amp; Definitions'!$D$23*2*0.5, IF(OR(G57="Full Fiscal Year",F57&gt;20), 'Additional Info &amp; Definitions'!$D$23*2, IF(AND(G57="Fall Only Fiscal",F57&lt;20), 'Additional Info &amp; Definitions'!$D$23*1*0.5, IF(OR(G57="Fall Only Fiscal",F57&gt;20), 'Additional Info &amp; Definitions'!$D$23*1, IF(AND(G57="Spring Only Fiscal",F57&lt;20), 'Additional Info &amp; Definitions'!$D$23*1*0.5, IF(OR(G57="Spring Only Fiscal",F57&gt;20), 'Additional Info &amp; Definitions'!$D$23*1, IF(AND(G57="Full Academic Year",F57&lt;20), 'Additional Info &amp; Definitions'!$D$23*2*0.5, IF(OR(G57="Full Academic Year",F57&gt;20), 'Additional Info &amp; Definitions'!$D$23*2,  IF(AND(G57="Fall Only Semester",F57&lt;20), 'Additional Info &amp; Definitions'!$D$23*1*0.5, IF(OR(G57="Fall Only Semester",F57&gt;20), 'Additional Info &amp; Definitions'!$D$23*1, IF(AND(G57="Spring Only Semester",F57&lt;20), 'Additional Info &amp; Definitions'!$D$23*1*0.5, IF(OR(G57="Spring Only Semester",F57&gt;20), 'Additional Info &amp; Definitions'!$D$23*1," "))))))))))))</f>
        <v xml:space="preserve"> </v>
      </c>
      <c r="J57" s="198">
        <f t="shared" si="13"/>
        <v>0</v>
      </c>
      <c r="K57" s="201">
        <f>J57*'Additional Info &amp; Definitions'!$D$20</f>
        <v>0</v>
      </c>
      <c r="L57" s="240"/>
      <c r="M57" s="264">
        <f t="shared" si="8"/>
        <v>0</v>
      </c>
      <c r="N57" s="206"/>
      <c r="O57" s="265"/>
      <c r="P57" s="266" t="str">
        <f t="shared" si="9"/>
        <v>0</v>
      </c>
      <c r="Q57" s="264" t="str">
        <f>IF(AND(O57="Full Fiscal Year",N57&lt;20), 'Additional Info &amp; Definitions'!$E$23*2*0.5, IF(OR(O57="Full Fiscal Year",N57&gt;20), 'Additional Info &amp; Definitions'!$E$23*2, IF(AND(O57="Fall Only Fiscal",N57&lt;20), 'Additional Info &amp; Definitions'!$E$23*1*0.5, IF(OR(O57="Fall Only Fiscal",N57&gt;20), 'Additional Info &amp; Definitions'!$E$23*1, IF(AND(O57="Spring Only Fiscal",N57&lt;20), 'Additional Info &amp; Definitions'!$E$23*1*0.5, IF(OR(O57="Spring Only Fiscal",N57&gt;20), 'Additional Info &amp; Definitions'!$E$23*1, IF(AND(O57="Full Academic Year",N57&lt;20), 'Additional Info &amp; Definitions'!$E$23*2*0.5, IF(OR(O57="Full Academic Year",N57&gt;20), 'Additional Info &amp; Definitions'!$E$23*2,  IF(AND(O57="Fall Only Semester",N57&lt;20), 'Additional Info &amp; Definitions'!$E$23*1*0.5, IF(OR(O57="Fall Only Semester",N57&gt;20), 'Additional Info &amp; Definitions'!$E$23*1, IF(AND(O57="Spring Only Semester",N57&lt;20), 'Additional Info &amp; Definitions'!$E$23*1*0.5, IF(OR(O57="Spring Only Semester",N57&gt;20), 'Additional Info &amp; Definitions'!$E$23*1," "))))))))))))</f>
        <v xml:space="preserve"> </v>
      </c>
      <c r="R57" s="198">
        <f t="shared" si="14"/>
        <v>0</v>
      </c>
      <c r="S57" s="201">
        <f>R57*'Additional Info &amp; Definitions'!$E$20</f>
        <v>0</v>
      </c>
      <c r="T57" s="240"/>
      <c r="U57" s="264">
        <f t="shared" si="10"/>
        <v>0</v>
      </c>
      <c r="V57" s="267"/>
      <c r="W57" s="265"/>
      <c r="X57" s="266" t="str">
        <f t="shared" si="11"/>
        <v>0</v>
      </c>
      <c r="Y57" s="264" t="str">
        <f>IF(AND(W57="Full Fiscal Year",V57&lt;20), 'Additional Info &amp; Definitions'!$E$23*2*0.5, IF(OR(W57="Full Fiscal Year",V57&gt;20), 'Additional Info &amp; Definitions'!$E$23*2, IF(AND(W57="Fall Only Fiscal",V57&lt;20), 'Additional Info &amp; Definitions'!$E$23*1*0.5, IF(OR(W57="Fall Only Fiscal",V57&gt;20), 'Additional Info &amp; Definitions'!$E$23*1, IF(AND(W57="Spring Only Fiscal",V57&lt;20), 'Additional Info &amp; Definitions'!$E$23*1*0.5, IF(OR(W57="Spring Only Fiscal",V57&gt;20), 'Additional Info &amp; Definitions'!$E$23*1, IF(AND(W57="Full Academic Year",V57&lt;20), 'Additional Info &amp; Definitions'!$E$23*2*0.5, IF(OR(W57="Full Academic Year",V57&gt;20), 'Additional Info &amp; Definitions'!$E$23*2,  IF(AND(W57="Fall Only Semester",V57&lt;20), 'Additional Info &amp; Definitions'!$E$23*1*0.5, IF(OR(W57="Fall Only Semester",V57&gt;20), 'Additional Info &amp; Definitions'!$E$23*1, IF(AND(W57="Spring Only Semester",V57&lt;20), 'Additional Info &amp; Definitions'!$E$23*1*0.5, IF(OR(W57="Spring Only Semester",V57&gt;20), 'Additional Info &amp; Definitions'!$E$23*1," "))))))))))))</f>
        <v xml:space="preserve"> </v>
      </c>
      <c r="Z57" s="198">
        <f t="shared" si="15"/>
        <v>0</v>
      </c>
      <c r="AA57" s="201">
        <f>Z57*'Additional Info &amp; Definitions'!$F$20</f>
        <v>0</v>
      </c>
      <c r="AB57" s="203"/>
      <c r="AC57" s="183"/>
      <c r="AD57" s="77">
        <v>20</v>
      </c>
      <c r="AE57" s="77" t="s">
        <v>49</v>
      </c>
      <c r="AF57" s="78"/>
      <c r="AG57" s="78"/>
    </row>
    <row r="58" spans="2:33" ht="15.75" thickBot="1">
      <c r="B58" s="208" t="s">
        <v>50</v>
      </c>
      <c r="C58" s="269"/>
      <c r="D58" s="240"/>
      <c r="E58" s="270">
        <f t="shared" si="6"/>
        <v>0</v>
      </c>
      <c r="F58" s="212"/>
      <c r="G58" s="271"/>
      <c r="H58" s="272" t="str">
        <f t="shared" si="12"/>
        <v>0</v>
      </c>
      <c r="I58" s="270" t="str">
        <f>IF(AND(G58="Full Fiscal Year",F58&lt;20), 'Additional Info &amp; Definitions'!$D$23*2*0.5, IF(OR(G58="Full Fiscal Year",F58&gt;20), 'Additional Info &amp; Definitions'!$D$23*2, IF(AND(G58="Fall Only Fiscal",F58&lt;20), 'Additional Info &amp; Definitions'!$D$23*1*0.5, IF(OR(G58="Fall Only Fiscal",F58&gt;20), 'Additional Info &amp; Definitions'!$D$23*1, IF(AND(G58="Spring Only Fiscal",F58&lt;20), 'Additional Info &amp; Definitions'!$D$23*1*0.5, IF(OR(G58="Spring Only Fiscal",F58&gt;20), 'Additional Info &amp; Definitions'!$D$23*1, IF(AND(G58="Full Academic Year",F58&lt;20), 'Additional Info &amp; Definitions'!$D$23*2*0.5, IF(OR(G58="Full Academic Year",F58&gt;20), 'Additional Info &amp; Definitions'!$D$23*2,  IF(AND(G58="Fall Only Semester",F58&lt;20), 'Additional Info &amp; Definitions'!$D$23*1*0.5, IF(OR(G58="Fall Only Semester",F58&gt;20), 'Additional Info &amp; Definitions'!$D$23*1, IF(AND(G58="Spring Only Semester",F58&lt;20), 'Additional Info &amp; Definitions'!$D$23*1*0.5, IF(OR(G58="Spring Only Semester",F58&gt;20), 'Additional Info &amp; Definitions'!$D$23*1," "))))))))))))</f>
        <v xml:space="preserve"> </v>
      </c>
      <c r="J58" s="213">
        <f t="shared" si="13"/>
        <v>0</v>
      </c>
      <c r="K58" s="273">
        <f>J58*'Additional Info &amp; Definitions'!$D$20</f>
        <v>0</v>
      </c>
      <c r="L58" s="240"/>
      <c r="M58" s="270">
        <f t="shared" si="8"/>
        <v>0</v>
      </c>
      <c r="N58" s="212"/>
      <c r="O58" s="271"/>
      <c r="P58" s="272" t="str">
        <f t="shared" si="9"/>
        <v>0</v>
      </c>
      <c r="Q58" s="270" t="str">
        <f>IF(AND(O58="Full Fiscal Year",N58&lt;20), 'Additional Info &amp; Definitions'!$E$23*2*0.5, IF(OR(O58="Full Fiscal Year",N58&gt;20), 'Additional Info &amp; Definitions'!$E$23*2, IF(AND(O58="Fall Only Fiscal",N58&lt;20), 'Additional Info &amp; Definitions'!$E$23*1*0.5, IF(OR(O58="Fall Only Fiscal",N58&gt;20), 'Additional Info &amp; Definitions'!$E$23*1, IF(AND(O58="Spring Only Fiscal",N58&lt;20), 'Additional Info &amp; Definitions'!$E$23*1*0.5, IF(OR(O58="Spring Only Fiscal",N58&gt;20), 'Additional Info &amp; Definitions'!$E$23*1, IF(AND(O58="Full Academic Year",N58&lt;20), 'Additional Info &amp; Definitions'!$E$23*2*0.5, IF(OR(O58="Full Academic Year",N58&gt;20), 'Additional Info &amp; Definitions'!$E$23*2,  IF(AND(O58="Fall Only Semester",N58&lt;20), 'Additional Info &amp; Definitions'!$E$23*1*0.5, IF(OR(O58="Fall Only Semester",N58&gt;20), 'Additional Info &amp; Definitions'!$E$23*1, IF(AND(O58="Spring Only Semester",N58&lt;20), 'Additional Info &amp; Definitions'!$E$23*1*0.5, IF(OR(O58="Spring Only Semester",N58&gt;20), 'Additional Info &amp; Definitions'!$E$23*1," "))))))))))))</f>
        <v xml:space="preserve"> </v>
      </c>
      <c r="R58" s="213">
        <f t="shared" si="14"/>
        <v>0</v>
      </c>
      <c r="S58" s="273">
        <f>R58*'Additional Info &amp; Definitions'!$E$20</f>
        <v>0</v>
      </c>
      <c r="T58" s="240"/>
      <c r="U58" s="270">
        <f t="shared" si="10"/>
        <v>0</v>
      </c>
      <c r="V58" s="274"/>
      <c r="W58" s="271"/>
      <c r="X58" s="272" t="str">
        <f t="shared" si="11"/>
        <v>0</v>
      </c>
      <c r="Y58" s="270" t="str">
        <f>IF(AND(W58="Full Fiscal Year",V58&lt;20), 'Additional Info &amp; Definitions'!$E$23*2*0.5, IF(OR(W58="Full Fiscal Year",V58&gt;20), 'Additional Info &amp; Definitions'!$E$23*2, IF(AND(W58="Fall Only Fiscal",V58&lt;20), 'Additional Info &amp; Definitions'!$E$23*1*0.5, IF(OR(W58="Fall Only Fiscal",V58&gt;20), 'Additional Info &amp; Definitions'!$E$23*1, IF(AND(W58="Spring Only Fiscal",V58&lt;20), 'Additional Info &amp; Definitions'!$E$23*1*0.5, IF(OR(W58="Spring Only Fiscal",V58&gt;20), 'Additional Info &amp; Definitions'!$E$23*1, IF(AND(W58="Full Academic Year",V58&lt;20), 'Additional Info &amp; Definitions'!$E$23*2*0.5, IF(OR(W58="Full Academic Year",V58&gt;20), 'Additional Info &amp; Definitions'!$E$23*2,  IF(AND(W58="Fall Only Semester",V58&lt;20), 'Additional Info &amp; Definitions'!$E$23*1*0.5, IF(OR(W58="Fall Only Semester",V58&gt;20), 'Additional Info &amp; Definitions'!$E$23*1, IF(AND(W58="Spring Only Semester",V58&lt;20), 'Additional Info &amp; Definitions'!$E$23*1*0.5, IF(OR(W58="Spring Only Semester",V58&gt;20), 'Additional Info &amp; Definitions'!$E$23*1," "))))))))))))</f>
        <v xml:space="preserve"> </v>
      </c>
      <c r="Z58" s="213">
        <f t="shared" si="15"/>
        <v>0</v>
      </c>
      <c r="AA58" s="273">
        <f>Z58*'Additional Info &amp; Definitions'!$F$20</f>
        <v>0</v>
      </c>
      <c r="AB58" s="217"/>
      <c r="AC58" s="183"/>
      <c r="AD58" s="77">
        <v>26.4</v>
      </c>
      <c r="AE58" s="77"/>
      <c r="AF58" s="78"/>
      <c r="AG58" s="78"/>
    </row>
    <row r="59" spans="2:33" ht="15.75" thickBot="1">
      <c r="B59" s="184"/>
      <c r="C59" s="185"/>
      <c r="D59" s="218"/>
      <c r="E59" s="218"/>
      <c r="F59" s="218"/>
      <c r="G59" s="218"/>
      <c r="H59" s="218"/>
      <c r="I59" s="219"/>
      <c r="J59" s="218"/>
      <c r="K59" s="275"/>
      <c r="L59" s="185"/>
      <c r="M59" s="185"/>
      <c r="N59" s="185"/>
      <c r="O59" s="186"/>
      <c r="P59" s="185"/>
      <c r="Q59" s="185"/>
      <c r="R59" s="185"/>
      <c r="S59" s="276"/>
      <c r="T59" s="276"/>
      <c r="U59" s="276"/>
      <c r="V59" s="277"/>
      <c r="W59" s="185"/>
      <c r="X59" s="185"/>
      <c r="Y59" s="185"/>
      <c r="Z59" s="185"/>
      <c r="AA59" s="185"/>
      <c r="AB59" s="191"/>
      <c r="AC59" s="183"/>
      <c r="AD59" s="78"/>
      <c r="AE59" s="78"/>
      <c r="AF59" s="78"/>
      <c r="AG59" s="78"/>
    </row>
    <row r="60" spans="2:33" ht="15.75" thickBot="1">
      <c r="B60" s="334" t="s">
        <v>51</v>
      </c>
      <c r="C60" s="335"/>
      <c r="D60" s="2"/>
      <c r="E60" s="2"/>
      <c r="F60" s="2"/>
      <c r="G60" s="177"/>
      <c r="H60" s="298" t="str">
        <f>_xlfn.CONCAT('Additional Info &amp; Definitions'!D16," ","Total")</f>
        <v>Fiscal Year 2026 Total</v>
      </c>
      <c r="I60" s="93">
        <f>SUM(I55:I58)</f>
        <v>0</v>
      </c>
      <c r="J60" s="4">
        <f>SUM(J55:J58)</f>
        <v>0</v>
      </c>
      <c r="K60" s="99">
        <f>SUM(K55:K58)</f>
        <v>0</v>
      </c>
      <c r="L60" s="2"/>
      <c r="M60" s="2"/>
      <c r="N60" s="2"/>
      <c r="O60" s="178"/>
      <c r="P60" s="298" t="str">
        <f>_xlfn.CONCAT('Additional Info &amp; Definitions'!E16," ","Total")</f>
        <v>Fiscal Year 2027 Total</v>
      </c>
      <c r="Q60" s="4">
        <f>SUM(Q55:Q58)</f>
        <v>0</v>
      </c>
      <c r="R60" s="4">
        <f>SUM(R55:R58)</f>
        <v>0</v>
      </c>
      <c r="S60" s="5">
        <f>SUM(S55:S58)</f>
        <v>0</v>
      </c>
      <c r="T60" s="96"/>
      <c r="U60" s="96"/>
      <c r="V60" s="159"/>
      <c r="W60" s="177"/>
      <c r="X60" s="298" t="str">
        <f>_xlfn.CONCAT('Additional Info &amp; Definitions'!F16," ","Total")</f>
        <v>Fiscal Year 2028 Total</v>
      </c>
      <c r="Y60" s="4">
        <f>SUM(Y55:Y58)</f>
        <v>0</v>
      </c>
      <c r="Z60" s="4">
        <f>SUM(Z55:Z58)</f>
        <v>0</v>
      </c>
      <c r="AA60" s="5">
        <f>SUM(AA55:AA58)</f>
        <v>0</v>
      </c>
      <c r="AB60" s="223"/>
      <c r="AC60" s="183"/>
      <c r="AD60" s="78"/>
      <c r="AE60" s="78"/>
      <c r="AF60" s="78"/>
      <c r="AG60" s="78"/>
    </row>
    <row r="61" spans="2:33" ht="15.75" thickBot="1">
      <c r="B61" s="225"/>
      <c r="C61" s="226"/>
      <c r="D61" s="226"/>
      <c r="E61" s="226"/>
      <c r="F61" s="226"/>
      <c r="G61" s="226"/>
      <c r="H61" s="226"/>
      <c r="I61" s="227"/>
      <c r="J61" s="226"/>
      <c r="K61" s="228"/>
      <c r="L61" s="226"/>
      <c r="M61" s="226"/>
      <c r="N61" s="226"/>
      <c r="O61" s="227"/>
      <c r="P61" s="226"/>
      <c r="Q61" s="226"/>
      <c r="R61" s="226"/>
      <c r="S61" s="278"/>
      <c r="T61" s="278"/>
      <c r="U61" s="278"/>
      <c r="V61" s="279"/>
      <c r="W61" s="226"/>
      <c r="X61" s="226"/>
      <c r="Y61" s="226"/>
      <c r="Z61" s="226"/>
      <c r="AA61" s="226"/>
      <c r="AB61" s="232"/>
      <c r="AC61" s="171"/>
      <c r="AD61" s="78"/>
      <c r="AE61" s="78"/>
      <c r="AF61" s="78"/>
      <c r="AG61" s="78"/>
    </row>
    <row r="62" spans="2:33">
      <c r="B62" s="280"/>
      <c r="C62" s="280"/>
      <c r="D62" s="280"/>
      <c r="E62" s="280"/>
      <c r="F62" s="280"/>
      <c r="G62" s="280"/>
      <c r="H62" s="280"/>
      <c r="I62" s="281"/>
      <c r="J62" s="280"/>
      <c r="K62" s="282"/>
      <c r="L62" s="280"/>
      <c r="M62" s="280"/>
      <c r="N62" s="280"/>
      <c r="O62" s="281"/>
      <c r="P62" s="280"/>
      <c r="Q62" s="283"/>
      <c r="R62" s="183"/>
      <c r="S62" s="284"/>
      <c r="T62" s="284"/>
      <c r="U62" s="284"/>
      <c r="V62" s="224"/>
      <c r="W62" s="183"/>
      <c r="X62" s="183"/>
      <c r="Y62" s="183"/>
      <c r="Z62" s="183"/>
      <c r="AA62" s="183"/>
      <c r="AB62" s="224"/>
      <c r="AC62" s="171"/>
      <c r="AD62" s="78"/>
      <c r="AE62" s="78"/>
      <c r="AF62" s="78"/>
      <c r="AG62" s="78"/>
    </row>
    <row r="63" spans="2:33">
      <c r="B63" s="171"/>
      <c r="C63" s="171"/>
      <c r="D63" s="171"/>
      <c r="E63" s="171"/>
      <c r="F63" s="171"/>
      <c r="G63" s="171"/>
      <c r="H63" s="171"/>
      <c r="I63" s="172"/>
      <c r="J63" s="171"/>
      <c r="K63" s="173"/>
      <c r="L63" s="171"/>
      <c r="M63" s="171"/>
      <c r="N63" s="171"/>
      <c r="O63" s="172"/>
      <c r="P63" s="171"/>
      <c r="Q63" s="171"/>
      <c r="R63" s="171"/>
      <c r="S63" s="174"/>
      <c r="T63" s="174"/>
      <c r="U63" s="174"/>
      <c r="V63" s="175"/>
      <c r="W63" s="171"/>
      <c r="X63" s="171"/>
      <c r="Y63" s="171"/>
      <c r="Z63" s="171"/>
      <c r="AA63" s="175"/>
      <c r="AB63" s="171"/>
      <c r="AC63" s="171"/>
      <c r="AD63" s="171"/>
      <c r="AE63" s="171"/>
      <c r="AF63" s="171"/>
      <c r="AG63" s="171"/>
    </row>
    <row r="64" spans="2:33">
      <c r="B64" s="171"/>
      <c r="C64" s="171"/>
      <c r="D64" s="171"/>
      <c r="E64" s="171"/>
      <c r="F64" s="171"/>
      <c r="G64" s="171"/>
      <c r="H64" s="171"/>
      <c r="I64" s="121"/>
      <c r="J64" s="121"/>
      <c r="K64" s="78"/>
      <c r="L64" s="171"/>
      <c r="M64" s="171"/>
      <c r="N64" s="171"/>
      <c r="O64" s="172"/>
      <c r="P64" s="171"/>
      <c r="Q64" s="171"/>
      <c r="R64" s="171"/>
      <c r="S64" s="174"/>
      <c r="T64" s="174"/>
      <c r="U64" s="174"/>
      <c r="V64" s="175"/>
      <c r="W64" s="171"/>
      <c r="X64" s="171"/>
      <c r="Y64" s="171"/>
      <c r="Z64" s="171"/>
      <c r="AA64" s="171"/>
      <c r="AB64" s="175"/>
      <c r="AC64" s="171"/>
      <c r="AD64" s="171"/>
      <c r="AE64" s="171"/>
      <c r="AF64" s="171"/>
      <c r="AG64" s="171"/>
    </row>
    <row r="65" spans="4:11">
      <c r="D65" s="171"/>
      <c r="E65" s="171"/>
      <c r="F65" s="171"/>
      <c r="G65" s="171"/>
      <c r="H65" s="171"/>
      <c r="I65" s="78"/>
      <c r="J65" s="78"/>
      <c r="K65" s="78"/>
    </row>
    <row r="66" spans="4:11">
      <c r="D66" s="171"/>
      <c r="E66" s="171"/>
      <c r="F66" s="171"/>
      <c r="G66" s="171"/>
      <c r="H66" s="171"/>
      <c r="I66" s="78"/>
      <c r="J66" s="78"/>
      <c r="K66" s="78"/>
    </row>
    <row r="67" spans="4:11">
      <c r="D67" s="171"/>
      <c r="E67" s="171"/>
      <c r="F67" s="171"/>
      <c r="G67" s="171"/>
      <c r="H67" s="171"/>
      <c r="I67" s="78"/>
      <c r="J67" s="78"/>
      <c r="K67" s="78"/>
    </row>
    <row r="68" spans="4:11">
      <c r="D68" s="171"/>
      <c r="E68" s="171"/>
      <c r="F68" s="171"/>
      <c r="G68" s="171"/>
      <c r="H68" s="171"/>
      <c r="I68" s="78"/>
      <c r="J68" s="78"/>
      <c r="K68" s="78"/>
    </row>
    <row r="69" spans="4:11">
      <c r="D69" s="171"/>
      <c r="E69" s="171"/>
      <c r="F69" s="171"/>
      <c r="G69" s="171"/>
      <c r="H69" s="171"/>
      <c r="I69" s="78"/>
      <c r="J69" s="78"/>
      <c r="K69" s="78"/>
    </row>
    <row r="70" spans="4:11">
      <c r="D70" s="171"/>
      <c r="E70" s="171"/>
      <c r="F70" s="171"/>
      <c r="G70" s="171"/>
      <c r="H70" s="171"/>
      <c r="I70" s="78"/>
      <c r="J70" s="78"/>
      <c r="K70" s="78"/>
    </row>
    <row r="72" spans="4:11">
      <c r="D72" s="171"/>
      <c r="E72" s="171"/>
      <c r="F72" s="171"/>
      <c r="G72" s="171"/>
      <c r="H72" s="171"/>
      <c r="I72" s="172"/>
      <c r="J72" s="171"/>
      <c r="K72" s="173"/>
    </row>
  </sheetData>
  <sheetProtection algorithmName="SHA-512" hashValue="p0Of2vaBUx4H2sbs1rw03lSRpq1Q4Y7/YgDP3gG89c/jp9xLgmCPDC5lirX1rCQm2mA1hCxi7cvTnyAdH7953Q==" saltValue="94IiDnlIg5LUnqP6/KfRnQ==" spinCount="100000" sheet="1" objects="1" scenarios="1"/>
  <protectedRanges>
    <protectedRange sqref="F55:G58 N55:O58 V55:W58 AB55:AB58 C55:D58 L55:L58 T55:T58" name="Graduate Assistants"/>
    <protectedRange sqref="V37:V46 C37:G46 J37:L46 P37:R46" name="Student Employees"/>
    <protectedRange sqref="V25:V28 C25:G28 J25:L28 P25:R28" name="Ancillary Employees"/>
    <protectedRange sqref="J13:M16 P13:R16 V13:V16 C13:G16" name="Full Benefit Employees"/>
  </protectedRanges>
  <mergeCells count="45">
    <mergeCell ref="J35:O35"/>
    <mergeCell ref="P35:T35"/>
    <mergeCell ref="D22:T22"/>
    <mergeCell ref="B33:V33"/>
    <mergeCell ref="B34:B35"/>
    <mergeCell ref="C34:C35"/>
    <mergeCell ref="D34:T34"/>
    <mergeCell ref="V34:V35"/>
    <mergeCell ref="D35:I35"/>
    <mergeCell ref="B30:C30"/>
    <mergeCell ref="B21:V21"/>
    <mergeCell ref="B22:B23"/>
    <mergeCell ref="C22:C23"/>
    <mergeCell ref="B24:C24"/>
    <mergeCell ref="V22:V23"/>
    <mergeCell ref="D23:I23"/>
    <mergeCell ref="J23:O23"/>
    <mergeCell ref="P23:T23"/>
    <mergeCell ref="B54:C54"/>
    <mergeCell ref="B60:C60"/>
    <mergeCell ref="B36:C36"/>
    <mergeCell ref="B48:C48"/>
    <mergeCell ref="B52:B53"/>
    <mergeCell ref="C52:C53"/>
    <mergeCell ref="B51:AB51"/>
    <mergeCell ref="AB52:AB53"/>
    <mergeCell ref="L53:S53"/>
    <mergeCell ref="T53:AA53"/>
    <mergeCell ref="D53:K53"/>
    <mergeCell ref="D52:AA52"/>
    <mergeCell ref="B2:O2"/>
    <mergeCell ref="P11:T11"/>
    <mergeCell ref="B12:C12"/>
    <mergeCell ref="B18:C18"/>
    <mergeCell ref="B9:V9"/>
    <mergeCell ref="B4:O4"/>
    <mergeCell ref="B6:O6"/>
    <mergeCell ref="B7:O7"/>
    <mergeCell ref="B5:O5"/>
    <mergeCell ref="B10:B11"/>
    <mergeCell ref="C10:C11"/>
    <mergeCell ref="D10:T10"/>
    <mergeCell ref="V10:V11"/>
    <mergeCell ref="D11:I11"/>
    <mergeCell ref="J11:O11"/>
  </mergeCells>
  <phoneticPr fontId="7" type="noConversion"/>
  <dataValidations xWindow="502" yWindow="741" count="17">
    <dataValidation allowBlank="1" showInputMessage="1" showErrorMessage="1" promptTitle="Hourly Rates Only" prompt="Please convert any annual salary figures into hourly figures by dividing the salary by 2080 hours. If you do this, enter &quot;40&quot; in Hours Per Week and &quot;52&quot; in Number of Weeks. " sqref="P13:P16 J13:J16 E13:E16" xr:uid="{3E231E9B-03AA-4864-8D6D-680015111645}"/>
    <dataValidation type="list" allowBlank="1" showInputMessage="1" showErrorMessage="1" errorTitle="Invalid Entry!" error="Please select how many hours per week the GA will be expected to work from the list. " promptTitle="Hours Per Week" prompt="Please select how many hours per week the graduate assistant will be expected to work from the list. " sqref="F55:F58 V55:V58 N55:N58" xr:uid="{7CD9301C-C72D-4965-86D4-F5D59E1797CA}">
      <formula1>$AD$55:$AD$58</formula1>
    </dataValidation>
    <dataValidation type="custom" allowBlank="1" showInputMessage="1" showErrorMessage="1" errorTitle="Invalid Entry!" error="Hourly rate must be $15.00 per hour or greater.  " promptTitle="Minimum Rate Requirement" prompt="Minimum wage for staff members is $15.00 per hour effective July 1, 2023.  Minimum wage is expected to continue to rise in FY 25 and FY26. " sqref="E37:E46 E25:E28" xr:uid="{758B6C3D-E13F-43C0-A3B5-258B4C7D41FF}">
      <formula1>E25&gt;14.99</formula1>
    </dataValidation>
    <dataValidation allowBlank="1" showInputMessage="1" showErrorMessage="1" promptTitle="Additional Information" prompt="More information on Full Benefit Employees can be found in the Additional Info &amp; Definitions sheet. " sqref="B9:V9" xr:uid="{CDDFCAC3-60F6-4EB3-B716-670F000765A9}"/>
    <dataValidation allowBlank="1" showInputMessage="1" showErrorMessage="1" promptTitle="Additional Information" prompt="More information on Ancillary Employees can be found in the Additional Info &amp; Definitions sheet. " sqref="B21:V21" xr:uid="{D430EAA1-616C-4D71-A5D7-01DAD3AE7EA8}"/>
    <dataValidation allowBlank="1" showInputMessage="1" showErrorMessage="1" promptTitle="Additional Information" prompt="More information on Graduate Assistants can be found in the Additional Info &amp; Definitions sheet. " sqref="B51" xr:uid="{F49EFF47-2B82-4B60-BA76-69A780C48ED2}"/>
    <dataValidation type="custom" allowBlank="1" showInputMessage="1" showErrorMessage="1" errorTitle="Invalid Entry!" error="Stipend rate must be an annualized rate of $45,675 or greater." promptTitle="Minimum Rate Requirement" prompt="Stipends for graduate assistantships in FY 2028 have not been determined. For planning purposes, please use a minimum annualized rate of $45,675. Please input the annualized stipend rate, not an hourly rate. " sqref="T55:T58" xr:uid="{F4B8B715-A4F8-4437-BC68-EDECA47B61DD}">
      <formula1>T55&gt;45674</formula1>
    </dataValidation>
    <dataValidation type="list" allowBlank="1" showInputMessage="1" showErrorMessage="1" errorTitle="Invalid Entry!" error="Please select an appointment period from the list. " promptTitle="Appointment Period" prompt="Please select an appointment period from the list. " sqref="G55:G58 O55:O58 W55:W58" xr:uid="{D6642A36-12A2-4100-8A8E-9D529E69FC2A}">
      <formula1>$AE$55:$AE$57</formula1>
    </dataValidation>
    <dataValidation allowBlank="1" showInputMessage="1" showErrorMessage="1" promptTitle="Hourly Rates Only" prompt="Please convert any annual salary figures into hourly figures by dividing the salary by 2088 hours. If you do this, enter &quot;40&quot; in Hours Per Week and &quot;52&quot; in Number of Weeks. " sqref="D13:D16" xr:uid="{2F081E3D-968B-47ED-B681-4CD03FAC72D3}"/>
    <dataValidation type="custom" allowBlank="1" showInputMessage="1" showErrorMessage="1" errorTitle="Invalid Entry!" error="Hourly rate must be $15.00 per hour or greater.  " promptTitle="Minimum Rate Requirement" prompt="Minimum wage for staff members is $15.00 per hour effective July 1, 2023.  Minimum wage is expected to continue to rise in future years." sqref="D25:D28" xr:uid="{21B5AC22-78D6-4B67-BC7C-C328295A4AD6}">
      <formula1>D25&gt;14.99</formula1>
    </dataValidation>
    <dataValidation type="custom" allowBlank="1" showInputMessage="1" showErrorMessage="1" errorTitle="Invalid Entry!" error="Hourly rate must be $15.25 an hour or greater.  " promptTitle="Minimum Rate Requirement" prompt="Minimum wage for staff members is expected to rise to $15.25 per hour effective FY27. This is a planning rate only. " sqref="J25:J28" xr:uid="{3A6FBD5B-DE41-40DC-B13F-3C54A545BE01}">
      <formula1>J25&gt;15.24</formula1>
    </dataValidation>
    <dataValidation type="custom" allowBlank="1" showInputMessage="1" showErrorMessage="1" errorTitle="Invalid Entry!" error="Hourly rate must be $15.50 per hour or greater" promptTitle="Minimum Rate Requirement" prompt="Minimum wage for staff members is expected to rise to $15.50 per hour for FY28. This is a planning rate only. " sqref="P25:P28" xr:uid="{34FC8C1D-F1E4-4802-A40A-41FF65619BF6}">
      <formula1>P25&gt;15.49</formula1>
    </dataValidation>
    <dataValidation type="custom" allowBlank="1" showInputMessage="1" showErrorMessage="1" errorTitle="Invalid Entry!" error="Hourly rate must be $15.00 per hour or greater. " promptTitle="Minimum Rate Requirement" prompt="Minimum wage for student employees is expected to be $15.00 per hour. Minimum wage is expected to continue to rise. This is a planning rate only. " sqref="D37:D46" xr:uid="{C2105102-3358-4A85-9BA3-885296897BB8}">
      <formula1>D37&gt;14.99</formula1>
    </dataValidation>
    <dataValidation type="custom" allowBlank="1" showInputMessage="1" showErrorMessage="1" errorTitle="Invalid Entry!" error="Hourly rate must be $15.25 per hour or greater. " promptTitle="Minimum Rate Requirement" prompt="Minimum wage for students is expected to rise to $15.25 per hour effective FY27. This is a planning rate only.  " sqref="J37:J46" xr:uid="{A27BB69D-189D-4721-ACE1-4947FA801F79}">
      <formula1>J37&gt;15.24</formula1>
    </dataValidation>
    <dataValidation type="custom" allowBlank="1" showInputMessage="1" showErrorMessage="1" errorTitle="Invalid Entry!" error="Hourly rate must be $15.50 per hour or greater. " promptTitle="Minimum Rate Requirement" prompt="Minimum wage for student employees is expected to rise to $15.50 per hour in FY28. Please use this amount or higher as a planning rate. " sqref="P37:P46" xr:uid="{5F05644A-0732-4270-9542-F70744953DFB}">
      <formula1>P37&gt;15.49</formula1>
    </dataValidation>
    <dataValidation type="custom" allowBlank="1" showInputMessage="1" showErrorMessage="1" errorTitle="Invalid Entry!" error="Stipend rate must be an annualized rate and be $43,500 or greater. " promptTitle="Minimum Rate Requirement" prompt="Please use an annualized stipend rate of $43,500 for FY26. This is a planning rate only and subject to change when rates are released. Please input the annualized stipend rate, not an hourly rate. " sqref="D55:D58" xr:uid="{BFC76CE2-1363-4E1D-AD86-17500691FA9B}">
      <formula1>D55&gt;43499</formula1>
    </dataValidation>
    <dataValidation type="custom" allowBlank="1" showInputMessage="1" showErrorMessage="1" errorTitle="Invalid Entry!" error="Stipend rate must be an annualized rate of $45,675 or greater" promptTitle="Minimum Rate Requirement" prompt="Stipends for graduate assistantships in FY2027 have not been determined. For planning purposes, please use a minimum annualized rate of $45,675. Please input the annualized stipend rate, not an hourly rate. " sqref="L55:L58" xr:uid="{E4389D63-D699-4450-B90F-8D8AB7052390}">
      <formula1>L55&gt;45674</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I1002"/>
  <sheetViews>
    <sheetView zoomScaleNormal="100" workbookViewId="0">
      <selection activeCell="H14" sqref="H14"/>
    </sheetView>
  </sheetViews>
  <sheetFormatPr defaultColWidth="12.625" defaultRowHeight="15" customHeight="1"/>
  <cols>
    <col min="1" max="1" width="3.125" style="8" customWidth="1"/>
    <col min="2" max="2" width="30.25" style="8" customWidth="1"/>
    <col min="3" max="3" width="45.75" style="8" bestFit="1" customWidth="1"/>
    <col min="4" max="6" width="13.375" style="8" customWidth="1"/>
    <col min="7" max="7" width="53.875" style="132" customWidth="1"/>
    <col min="8" max="8" width="11.875" style="8" bestFit="1" customWidth="1"/>
    <col min="9" max="9" width="53.625" style="8" customWidth="1"/>
    <col min="10" max="25" width="7.625" style="8" customWidth="1"/>
    <col min="26" max="16384" width="12.625" style="8"/>
  </cols>
  <sheetData>
    <row r="1" spans="1:7" ht="15" customHeight="1" thickBot="1"/>
    <row r="2" spans="1:7" ht="27" thickBot="1">
      <c r="B2" s="312" t="str">
        <f>_xlfn.CONCAT("Campus Sustainability Fund - Annual Grant Funding Request - Operating Budget for", " ",'Project Information Summary'!C12)</f>
        <v>Campus Sustainability Fund - Annual Grant Funding Request - Operating Budget for Strengthening Sustainability Data Infrastructure</v>
      </c>
      <c r="C2" s="313"/>
      <c r="D2" s="313"/>
      <c r="E2" s="313"/>
      <c r="F2" s="313"/>
      <c r="G2" s="314"/>
    </row>
    <row r="3" spans="1:7" ht="15" customHeight="1" thickBot="1">
      <c r="B3" s="72"/>
      <c r="C3" s="73"/>
      <c r="D3" s="73"/>
      <c r="E3" s="73"/>
      <c r="F3" s="73"/>
      <c r="G3" s="143"/>
    </row>
    <row r="4" spans="1:7" ht="45" customHeight="1">
      <c r="B4" s="339" t="s">
        <v>52</v>
      </c>
      <c r="C4" s="340"/>
      <c r="D4" s="340"/>
      <c r="E4" s="340"/>
      <c r="F4" s="340"/>
      <c r="G4" s="341"/>
    </row>
    <row r="5" spans="1:7" ht="60" customHeight="1">
      <c r="B5" s="378" t="s">
        <v>53</v>
      </c>
      <c r="C5" s="343"/>
      <c r="D5" s="343"/>
      <c r="E5" s="343"/>
      <c r="F5" s="343"/>
      <c r="G5" s="344"/>
    </row>
    <row r="6" spans="1:7" ht="60" customHeight="1">
      <c r="B6" s="342" t="s">
        <v>54</v>
      </c>
      <c r="C6" s="343"/>
      <c r="D6" s="343"/>
      <c r="E6" s="343"/>
      <c r="F6" s="343"/>
      <c r="G6" s="344"/>
    </row>
    <row r="7" spans="1:7" ht="60" customHeight="1">
      <c r="B7" s="342" t="s">
        <v>55</v>
      </c>
      <c r="C7" s="343"/>
      <c r="D7" s="343"/>
      <c r="E7" s="343"/>
      <c r="F7" s="343"/>
      <c r="G7" s="344"/>
    </row>
    <row r="8" spans="1:7" ht="30" customHeight="1">
      <c r="B8" s="369" t="s">
        <v>56</v>
      </c>
      <c r="C8" s="370"/>
      <c r="D8" s="370"/>
      <c r="E8" s="370"/>
      <c r="F8" s="370"/>
      <c r="G8" s="371"/>
    </row>
    <row r="9" spans="1:7" ht="45" customHeight="1" thickBot="1">
      <c r="B9" s="372" t="s">
        <v>57</v>
      </c>
      <c r="C9" s="373"/>
      <c r="D9" s="373"/>
      <c r="E9" s="373"/>
      <c r="F9" s="373"/>
      <c r="G9" s="374"/>
    </row>
    <row r="10" spans="1:7" ht="14.25" customHeight="1" thickBot="1">
      <c r="B10" s="14"/>
      <c r="C10" s="15"/>
      <c r="D10" s="15"/>
      <c r="E10" s="15"/>
      <c r="F10" s="15"/>
      <c r="G10" s="144"/>
    </row>
    <row r="11" spans="1:7" ht="19.5" thickBot="1">
      <c r="B11" s="375" t="s">
        <v>58</v>
      </c>
      <c r="C11" s="376"/>
      <c r="D11" s="376"/>
      <c r="E11" s="376"/>
      <c r="F11" s="376"/>
      <c r="G11" s="377"/>
    </row>
    <row r="12" spans="1:7" ht="14.25" customHeight="1">
      <c r="B12" s="16" t="s">
        <v>59</v>
      </c>
      <c r="C12" s="17" t="s">
        <v>60</v>
      </c>
      <c r="D12" s="379" t="s">
        <v>10</v>
      </c>
      <c r="E12" s="380"/>
      <c r="F12" s="381"/>
      <c r="G12" s="145" t="s">
        <v>61</v>
      </c>
    </row>
    <row r="13" spans="1:7" ht="14.25" customHeight="1">
      <c r="A13" s="18"/>
      <c r="B13" s="386"/>
      <c r="C13" s="387"/>
      <c r="D13" s="28" t="str">
        <f>'Additional Info &amp; Definitions'!$D$16</f>
        <v>Fiscal Year 2026</v>
      </c>
      <c r="E13" s="12" t="str">
        <f>'Additional Info &amp; Definitions'!$E$16</f>
        <v>Fiscal Year 2027</v>
      </c>
      <c r="F13" s="29" t="str">
        <f>'Additional Info &amp; Definitions'!$F$16</f>
        <v>Fiscal Year 2028</v>
      </c>
      <c r="G13" s="146"/>
    </row>
    <row r="14" spans="1:7" ht="105">
      <c r="B14" s="19" t="s">
        <v>62</v>
      </c>
      <c r="C14" s="20" t="s">
        <v>63</v>
      </c>
      <c r="D14" s="61">
        <f>'Annual Grant Personnel Summary'!H18</f>
        <v>45000.000000000007</v>
      </c>
      <c r="E14" s="62">
        <f>'Annual Grant Personnel Summary'!N18</f>
        <v>62108.279999999992</v>
      </c>
      <c r="F14" s="63">
        <f>'Annual Grant Personnel Summary'!S18</f>
        <v>64282.069799999997</v>
      </c>
      <c r="G14" s="147" t="s">
        <v>64</v>
      </c>
    </row>
    <row r="15" spans="1:7" ht="14.25" customHeight="1">
      <c r="B15" s="19" t="s">
        <v>62</v>
      </c>
      <c r="C15" s="20" t="s">
        <v>65</v>
      </c>
      <c r="D15" s="61">
        <f>'Annual Grant Personnel Summary'!H30</f>
        <v>0</v>
      </c>
      <c r="E15" s="62">
        <f>'Annual Grant Personnel Summary'!N30</f>
        <v>0</v>
      </c>
      <c r="F15" s="63">
        <f>'Annual Grant Personnel Summary'!S30</f>
        <v>0</v>
      </c>
      <c r="G15" s="147"/>
    </row>
    <row r="16" spans="1:7" ht="14.25" customHeight="1">
      <c r="B16" s="19" t="s">
        <v>62</v>
      </c>
      <c r="C16" s="20" t="s">
        <v>66</v>
      </c>
      <c r="D16" s="61">
        <f>'Annual Grant Personnel Summary'!H48</f>
        <v>0</v>
      </c>
      <c r="E16" s="62">
        <f>'Annual Grant Personnel Summary'!N48</f>
        <v>0</v>
      </c>
      <c r="F16" s="63">
        <f>'Annual Grant Personnel Summary'!S48</f>
        <v>0</v>
      </c>
      <c r="G16" s="147"/>
    </row>
    <row r="17" spans="1:8" ht="14.25" customHeight="1" thickBot="1">
      <c r="B17" s="21" t="s">
        <v>62</v>
      </c>
      <c r="C17" s="22" t="s">
        <v>67</v>
      </c>
      <c r="D17" s="64">
        <f>'Annual Grant Personnel Summary'!J60</f>
        <v>0</v>
      </c>
      <c r="E17" s="65">
        <f>'Annual Grant Personnel Summary'!R60</f>
        <v>0</v>
      </c>
      <c r="F17" s="66">
        <f>'Annual Grant Personnel Summary'!Z60</f>
        <v>0</v>
      </c>
      <c r="G17" s="147"/>
    </row>
    <row r="18" spans="1:8" ht="19.5" thickBot="1">
      <c r="B18" s="382" t="s">
        <v>68</v>
      </c>
      <c r="C18" s="383"/>
      <c r="D18" s="23">
        <f>SUM(D14:D17)</f>
        <v>45000.000000000007</v>
      </c>
      <c r="E18" s="24">
        <f>SUM(E14:E17)</f>
        <v>62108.279999999992</v>
      </c>
      <c r="F18" s="25">
        <f>SUM(F14:F17)</f>
        <v>64282.069799999997</v>
      </c>
      <c r="G18" s="148"/>
    </row>
    <row r="19" spans="1:8" ht="14.25" customHeight="1" thickBot="1">
      <c r="A19" s="18"/>
      <c r="B19" s="26"/>
      <c r="C19" s="27"/>
      <c r="D19" s="27"/>
      <c r="E19" s="27"/>
      <c r="F19" s="27"/>
      <c r="G19" s="149"/>
      <c r="H19" s="18"/>
    </row>
    <row r="20" spans="1:8" ht="14.25" customHeight="1">
      <c r="B20" s="16" t="s">
        <v>59</v>
      </c>
      <c r="C20" s="17" t="s">
        <v>60</v>
      </c>
      <c r="D20" s="379" t="s">
        <v>10</v>
      </c>
      <c r="E20" s="380"/>
      <c r="F20" s="381"/>
      <c r="G20" s="145" t="s">
        <v>61</v>
      </c>
    </row>
    <row r="21" spans="1:8" ht="14.25" customHeight="1">
      <c r="A21" s="18"/>
      <c r="B21" s="386"/>
      <c r="C21" s="387"/>
      <c r="D21" s="28" t="str">
        <f>'Additional Info &amp; Definitions'!$D$16</f>
        <v>Fiscal Year 2026</v>
      </c>
      <c r="E21" s="12" t="str">
        <f>'Additional Info &amp; Definitions'!$E$16</f>
        <v>Fiscal Year 2027</v>
      </c>
      <c r="F21" s="29" t="str">
        <f>'Additional Info &amp; Definitions'!$F$16</f>
        <v>Fiscal Year 2028</v>
      </c>
      <c r="G21" s="146"/>
    </row>
    <row r="22" spans="1:8" ht="14.25" customHeight="1">
      <c r="B22" s="19" t="s">
        <v>69</v>
      </c>
      <c r="C22" s="20" t="s">
        <v>70</v>
      </c>
      <c r="D22" s="59">
        <f>'Annual Grant Personnel Summary'!I18</f>
        <v>14400.000000000002</v>
      </c>
      <c r="E22" s="13">
        <f>'Annual Grant Personnel Summary'!O18</f>
        <v>19874.649599999997</v>
      </c>
      <c r="F22" s="60">
        <f>'Annual Grant Personnel Summary'!T18</f>
        <v>20570.262336</v>
      </c>
      <c r="G22" s="147"/>
    </row>
    <row r="23" spans="1:8" ht="14.25" customHeight="1">
      <c r="B23" s="19" t="s">
        <v>69</v>
      </c>
      <c r="C23" s="20" t="s">
        <v>71</v>
      </c>
      <c r="D23" s="59">
        <f>'Annual Grant Personnel Summary'!I30</f>
        <v>0</v>
      </c>
      <c r="E23" s="13">
        <f>'Annual Grant Personnel Summary'!O30</f>
        <v>0</v>
      </c>
      <c r="F23" s="60">
        <f>'Annual Grant Personnel Summary'!T30</f>
        <v>0</v>
      </c>
      <c r="G23" s="147"/>
    </row>
    <row r="24" spans="1:8" ht="14.25" customHeight="1">
      <c r="B24" s="19" t="s">
        <v>69</v>
      </c>
      <c r="C24" s="20" t="s">
        <v>72</v>
      </c>
      <c r="D24" s="59">
        <f>'Annual Grant Personnel Summary'!I48</f>
        <v>0</v>
      </c>
      <c r="E24" s="13">
        <f>'Annual Grant Personnel Summary'!O48</f>
        <v>0</v>
      </c>
      <c r="F24" s="60">
        <f>'Annual Grant Personnel Summary'!T48</f>
        <v>0</v>
      </c>
      <c r="G24" s="147"/>
    </row>
    <row r="25" spans="1:8" ht="14.25" customHeight="1" thickBot="1">
      <c r="B25" s="21" t="s">
        <v>69</v>
      </c>
      <c r="C25" s="22" t="s">
        <v>73</v>
      </c>
      <c r="D25" s="56">
        <f>'Annual Grant Personnel Summary'!K60</f>
        <v>0</v>
      </c>
      <c r="E25" s="57">
        <f>'Annual Grant Personnel Summary'!S60</f>
        <v>0</v>
      </c>
      <c r="F25" s="58">
        <f>'Annual Grant Personnel Summary'!AA60</f>
        <v>0</v>
      </c>
      <c r="G25" s="147"/>
    </row>
    <row r="26" spans="1:8" ht="20.25" thickTop="1" thickBot="1">
      <c r="B26" s="382" t="s">
        <v>74</v>
      </c>
      <c r="C26" s="383"/>
      <c r="D26" s="30">
        <f>SUM(D22:D25)</f>
        <v>14400.000000000002</v>
      </c>
      <c r="E26" s="31">
        <f t="shared" ref="E26" si="0">SUM(E22:E25)</f>
        <v>19874.649599999997</v>
      </c>
      <c r="F26" s="32">
        <f>SUM(F22:F25)</f>
        <v>20570.262336</v>
      </c>
      <c r="G26" s="150"/>
    </row>
    <row r="27" spans="1:8" ht="14.25" customHeight="1" thickBot="1">
      <c r="A27" s="18"/>
      <c r="B27" s="26"/>
      <c r="C27" s="27"/>
      <c r="D27" s="27"/>
      <c r="E27" s="27"/>
      <c r="F27" s="27"/>
      <c r="G27" s="149"/>
      <c r="H27" s="18"/>
    </row>
    <row r="28" spans="1:8" ht="14.25" customHeight="1">
      <c r="B28" s="16" t="s">
        <v>59</v>
      </c>
      <c r="C28" s="17" t="s">
        <v>60</v>
      </c>
      <c r="D28" s="379" t="s">
        <v>10</v>
      </c>
      <c r="E28" s="380"/>
      <c r="F28" s="381"/>
      <c r="G28" s="145" t="s">
        <v>61</v>
      </c>
    </row>
    <row r="29" spans="1:8" ht="14.25" customHeight="1">
      <c r="A29" s="18"/>
      <c r="B29" s="388"/>
      <c r="C29" s="389"/>
      <c r="D29" s="28" t="str">
        <f>'Additional Info &amp; Definitions'!$D$16</f>
        <v>Fiscal Year 2026</v>
      </c>
      <c r="E29" s="12" t="s">
        <v>75</v>
      </c>
      <c r="F29" s="29" t="str">
        <f>'Additional Info &amp; Definitions'!$F$16</f>
        <v>Fiscal Year 2028</v>
      </c>
      <c r="G29" s="146"/>
    </row>
    <row r="30" spans="1:8" ht="15.75" thickBot="1">
      <c r="B30" s="33" t="s">
        <v>76</v>
      </c>
      <c r="C30" s="34" t="s">
        <v>76</v>
      </c>
      <c r="D30" s="56">
        <f>'Annual Grant Personnel Summary'!I60</f>
        <v>0</v>
      </c>
      <c r="E30" s="57">
        <f>'Annual Grant Personnel Summary'!Q60</f>
        <v>0</v>
      </c>
      <c r="F30" s="58">
        <f>'Annual Grant Personnel Summary'!Y60</f>
        <v>0</v>
      </c>
      <c r="G30" s="147"/>
    </row>
    <row r="31" spans="1:8" ht="19.5" thickBot="1">
      <c r="B31" s="384" t="s">
        <v>77</v>
      </c>
      <c r="C31" s="385"/>
      <c r="D31" s="23">
        <f>D30</f>
        <v>0</v>
      </c>
      <c r="E31" s="24">
        <f t="shared" ref="E31:F31" si="1">E30</f>
        <v>0</v>
      </c>
      <c r="F31" s="25">
        <f t="shared" si="1"/>
        <v>0</v>
      </c>
      <c r="G31" s="150"/>
    </row>
    <row r="32" spans="1:8" ht="14.25" customHeight="1" thickBot="1">
      <c r="B32" s="35"/>
      <c r="C32" s="36"/>
      <c r="D32" s="37"/>
      <c r="E32" s="37"/>
      <c r="F32" s="37"/>
      <c r="G32" s="151"/>
    </row>
    <row r="33" spans="1:7" ht="19.5" thickBot="1">
      <c r="B33" s="375" t="s">
        <v>78</v>
      </c>
      <c r="C33" s="376"/>
      <c r="D33" s="376"/>
      <c r="E33" s="376"/>
      <c r="F33" s="376"/>
      <c r="G33" s="377"/>
    </row>
    <row r="34" spans="1:7" ht="14.25" customHeight="1">
      <c r="B34" s="16" t="s">
        <v>79</v>
      </c>
      <c r="C34" s="17" t="s">
        <v>60</v>
      </c>
      <c r="D34" s="379" t="s">
        <v>10</v>
      </c>
      <c r="E34" s="380"/>
      <c r="F34" s="381"/>
      <c r="G34" s="145" t="s">
        <v>61</v>
      </c>
    </row>
    <row r="35" spans="1:7" ht="14.25" customHeight="1">
      <c r="A35" s="18"/>
      <c r="B35" s="386"/>
      <c r="C35" s="387"/>
      <c r="D35" s="28" t="str">
        <f>'Additional Info &amp; Definitions'!$D$16</f>
        <v>Fiscal Year 2026</v>
      </c>
      <c r="E35" s="12" t="str">
        <f>'Additional Info &amp; Definitions'!$E$16</f>
        <v>Fiscal Year 2027</v>
      </c>
      <c r="F35" s="29" t="str">
        <f>'Additional Info &amp; Definitions'!$F$16</f>
        <v>Fiscal Year 2028</v>
      </c>
      <c r="G35" s="146"/>
    </row>
    <row r="36" spans="1:7" ht="14.25" customHeight="1">
      <c r="B36" s="19" t="s">
        <v>80</v>
      </c>
      <c r="C36" s="38" t="s">
        <v>81</v>
      </c>
      <c r="D36" s="79">
        <v>15000</v>
      </c>
      <c r="E36" s="70">
        <v>15000</v>
      </c>
      <c r="F36" s="71">
        <v>15000</v>
      </c>
      <c r="G36" s="147"/>
    </row>
    <row r="37" spans="1:7" ht="14.25" customHeight="1">
      <c r="B37" s="19" t="s">
        <v>80</v>
      </c>
      <c r="C37" s="38"/>
      <c r="D37" s="79"/>
      <c r="E37" s="70"/>
      <c r="F37" s="71"/>
      <c r="G37" s="147"/>
    </row>
    <row r="38" spans="1:7" ht="14.25" customHeight="1">
      <c r="B38" s="19" t="s">
        <v>80</v>
      </c>
      <c r="C38" s="38"/>
      <c r="D38" s="79"/>
      <c r="E38" s="70"/>
      <c r="F38" s="71"/>
      <c r="G38" s="147"/>
    </row>
    <row r="39" spans="1:7" ht="14.25" customHeight="1">
      <c r="B39" s="19" t="s">
        <v>80</v>
      </c>
      <c r="C39" s="38"/>
      <c r="D39" s="79"/>
      <c r="E39" s="70"/>
      <c r="F39" s="71"/>
      <c r="G39" s="147"/>
    </row>
    <row r="40" spans="1:7" ht="14.25" customHeight="1">
      <c r="B40" s="19" t="s">
        <v>80</v>
      </c>
      <c r="C40" s="38"/>
      <c r="D40" s="79"/>
      <c r="E40" s="70"/>
      <c r="F40" s="71"/>
      <c r="G40" s="147"/>
    </row>
    <row r="41" spans="1:7" ht="14.25" customHeight="1">
      <c r="B41" s="19" t="s">
        <v>80</v>
      </c>
      <c r="C41" s="38"/>
      <c r="D41" s="79"/>
      <c r="E41" s="70"/>
      <c r="F41" s="71"/>
      <c r="G41" s="147"/>
    </row>
    <row r="42" spans="1:7" ht="14.25" customHeight="1">
      <c r="B42" s="19" t="s">
        <v>80</v>
      </c>
      <c r="C42" s="38"/>
      <c r="D42" s="79"/>
      <c r="E42" s="70"/>
      <c r="F42" s="71"/>
      <c r="G42" s="147"/>
    </row>
    <row r="43" spans="1:7" ht="14.25" customHeight="1">
      <c r="B43" s="19" t="s">
        <v>80</v>
      </c>
      <c r="C43" s="38"/>
      <c r="D43" s="79"/>
      <c r="E43" s="70"/>
      <c r="F43" s="71"/>
      <c r="G43" s="147"/>
    </row>
    <row r="44" spans="1:7" ht="14.25" customHeight="1">
      <c r="B44" s="19" t="s">
        <v>80</v>
      </c>
      <c r="C44" s="38"/>
      <c r="D44" s="79"/>
      <c r="E44" s="70"/>
      <c r="F44" s="71"/>
      <c r="G44" s="147"/>
    </row>
    <row r="45" spans="1:7" ht="14.25" customHeight="1">
      <c r="B45" s="19" t="s">
        <v>80</v>
      </c>
      <c r="C45" s="38"/>
      <c r="D45" s="79"/>
      <c r="E45" s="70"/>
      <c r="F45" s="71"/>
      <c r="G45" s="147"/>
    </row>
    <row r="46" spans="1:7" ht="14.25" customHeight="1">
      <c r="B46" s="19" t="s">
        <v>80</v>
      </c>
      <c r="C46" s="38"/>
      <c r="D46" s="79"/>
      <c r="E46" s="70"/>
      <c r="F46" s="71"/>
      <c r="G46" s="147"/>
    </row>
    <row r="47" spans="1:7" ht="14.25" customHeight="1">
      <c r="B47" s="19" t="s">
        <v>80</v>
      </c>
      <c r="C47" s="38"/>
      <c r="D47" s="79"/>
      <c r="E47" s="70"/>
      <c r="F47" s="71"/>
      <c r="G47" s="147"/>
    </row>
    <row r="48" spans="1:7" ht="14.25" customHeight="1">
      <c r="B48" s="19" t="s">
        <v>80</v>
      </c>
      <c r="C48" s="38"/>
      <c r="D48" s="79"/>
      <c r="E48" s="70"/>
      <c r="F48" s="71"/>
      <c r="G48" s="147"/>
    </row>
    <row r="49" spans="1:7" ht="14.25" customHeight="1">
      <c r="B49" s="19" t="s">
        <v>80</v>
      </c>
      <c r="C49" s="38"/>
      <c r="D49" s="79"/>
      <c r="E49" s="70"/>
      <c r="F49" s="71"/>
      <c r="G49" s="147"/>
    </row>
    <row r="50" spans="1:7" ht="14.25" customHeight="1" thickBot="1">
      <c r="B50" s="21" t="s">
        <v>80</v>
      </c>
      <c r="C50" s="39"/>
      <c r="D50" s="80"/>
      <c r="E50" s="81"/>
      <c r="F50" s="82"/>
      <c r="G50" s="152"/>
    </row>
    <row r="51" spans="1:7" ht="20.25" thickTop="1" thickBot="1">
      <c r="B51" s="382" t="s">
        <v>82</v>
      </c>
      <c r="C51" s="383"/>
      <c r="D51" s="30">
        <f>SUM(D36:D50)</f>
        <v>15000</v>
      </c>
      <c r="E51" s="31">
        <f t="shared" ref="E51:F51" si="2">SUM(E36:E50)</f>
        <v>15000</v>
      </c>
      <c r="F51" s="32">
        <f t="shared" si="2"/>
        <v>15000</v>
      </c>
      <c r="G51" s="150"/>
    </row>
    <row r="52" spans="1:7" ht="14.25" customHeight="1" thickBot="1">
      <c r="B52" s="35"/>
      <c r="C52" s="36"/>
      <c r="D52" s="37"/>
      <c r="E52" s="37"/>
      <c r="F52" s="37"/>
      <c r="G52" s="151"/>
    </row>
    <row r="53" spans="1:7" ht="19.5" thickBot="1">
      <c r="B53" s="375" t="s">
        <v>83</v>
      </c>
      <c r="C53" s="376"/>
      <c r="D53" s="376"/>
      <c r="E53" s="376"/>
      <c r="F53" s="376"/>
      <c r="G53" s="377"/>
    </row>
    <row r="54" spans="1:7" ht="14.25" customHeight="1">
      <c r="B54" s="16" t="s">
        <v>84</v>
      </c>
      <c r="C54" s="17" t="s">
        <v>60</v>
      </c>
      <c r="D54" s="379" t="s">
        <v>10</v>
      </c>
      <c r="E54" s="380"/>
      <c r="F54" s="381"/>
      <c r="G54" s="145" t="s">
        <v>61</v>
      </c>
    </row>
    <row r="55" spans="1:7" ht="14.25" customHeight="1">
      <c r="A55" s="18"/>
      <c r="B55" s="386"/>
      <c r="C55" s="387"/>
      <c r="D55" s="28" t="str">
        <f>'Additional Info &amp; Definitions'!$D$16</f>
        <v>Fiscal Year 2026</v>
      </c>
      <c r="E55" s="12" t="str">
        <f>'Additional Info &amp; Definitions'!$E$16</f>
        <v>Fiscal Year 2027</v>
      </c>
      <c r="F55" s="29" t="str">
        <f>'Additional Info &amp; Definitions'!$F$16</f>
        <v>Fiscal Year 2028</v>
      </c>
      <c r="G55" s="146"/>
    </row>
    <row r="56" spans="1:7" ht="14.25" customHeight="1">
      <c r="B56" s="19" t="s">
        <v>83</v>
      </c>
      <c r="C56" s="38"/>
      <c r="D56" s="79"/>
      <c r="E56" s="70"/>
      <c r="F56" s="71"/>
      <c r="G56" s="152"/>
    </row>
    <row r="57" spans="1:7" ht="14.25" customHeight="1">
      <c r="B57" s="19" t="s">
        <v>83</v>
      </c>
      <c r="C57" s="38"/>
      <c r="D57" s="87"/>
      <c r="E57" s="70"/>
      <c r="F57" s="71"/>
      <c r="G57" s="152"/>
    </row>
    <row r="58" spans="1:7" ht="14.25" customHeight="1">
      <c r="B58" s="19" t="s">
        <v>83</v>
      </c>
      <c r="C58" s="38"/>
      <c r="D58" s="79"/>
      <c r="E58" s="70"/>
      <c r="F58" s="71"/>
      <c r="G58" s="152"/>
    </row>
    <row r="59" spans="1:7" ht="14.25" customHeight="1">
      <c r="B59" s="19" t="s">
        <v>83</v>
      </c>
      <c r="C59" s="38"/>
      <c r="D59" s="79"/>
      <c r="E59" s="70"/>
      <c r="F59" s="71"/>
      <c r="G59" s="152"/>
    </row>
    <row r="60" spans="1:7" ht="14.25" customHeight="1" thickBot="1">
      <c r="B60" s="21" t="s">
        <v>83</v>
      </c>
      <c r="C60" s="39"/>
      <c r="D60" s="80"/>
      <c r="E60" s="81"/>
      <c r="F60" s="82"/>
      <c r="G60" s="152"/>
    </row>
    <row r="61" spans="1:7" ht="20.25" thickTop="1" thickBot="1">
      <c r="B61" s="382" t="s">
        <v>85</v>
      </c>
      <c r="C61" s="383"/>
      <c r="D61" s="30">
        <f>SUM(D56:D60)</f>
        <v>0</v>
      </c>
      <c r="E61" s="31">
        <f t="shared" ref="E61:F61" si="3">SUM(E56:E60)</f>
        <v>0</v>
      </c>
      <c r="F61" s="32">
        <f t="shared" si="3"/>
        <v>0</v>
      </c>
      <c r="G61" s="150"/>
    </row>
    <row r="62" spans="1:7" ht="14.25" customHeight="1" thickBot="1">
      <c r="B62" s="40"/>
      <c r="C62" s="41"/>
      <c r="D62" s="27"/>
      <c r="E62" s="27"/>
      <c r="F62" s="27"/>
      <c r="G62" s="149"/>
    </row>
    <row r="63" spans="1:7" ht="19.5" thickBot="1">
      <c r="B63" s="375" t="s">
        <v>86</v>
      </c>
      <c r="C63" s="376"/>
      <c r="D63" s="376"/>
      <c r="E63" s="376"/>
      <c r="F63" s="376"/>
      <c r="G63" s="377"/>
    </row>
    <row r="64" spans="1:7" ht="14.25" customHeight="1">
      <c r="B64" s="16" t="s">
        <v>87</v>
      </c>
      <c r="C64" s="17" t="s">
        <v>60</v>
      </c>
      <c r="D64" s="379" t="s">
        <v>10</v>
      </c>
      <c r="E64" s="380"/>
      <c r="F64" s="381"/>
      <c r="G64" s="145" t="s">
        <v>61</v>
      </c>
    </row>
    <row r="65" spans="1:9" ht="14.25" customHeight="1">
      <c r="B65" s="397"/>
      <c r="C65" s="398"/>
      <c r="D65" s="28" t="str">
        <f>'Additional Info &amp; Definitions'!$D$16</f>
        <v>Fiscal Year 2026</v>
      </c>
      <c r="E65" s="12" t="str">
        <f>'Additional Info &amp; Definitions'!$E$16</f>
        <v>Fiscal Year 2027</v>
      </c>
      <c r="F65" s="29" t="str">
        <f>'Additional Info &amp; Definitions'!$F$16</f>
        <v>Fiscal Year 2028</v>
      </c>
      <c r="G65" s="146"/>
    </row>
    <row r="66" spans="1:9" ht="14.25" customHeight="1">
      <c r="B66" s="19" t="s">
        <v>88</v>
      </c>
      <c r="C66" s="42"/>
      <c r="D66" s="79"/>
      <c r="E66" s="70"/>
      <c r="F66" s="71"/>
      <c r="G66" s="153"/>
    </row>
    <row r="67" spans="1:9" ht="14.25" customHeight="1">
      <c r="B67" s="19" t="s">
        <v>88</v>
      </c>
      <c r="C67" s="42"/>
      <c r="D67" s="79"/>
      <c r="E67" s="70"/>
      <c r="F67" s="71"/>
      <c r="G67" s="153"/>
    </row>
    <row r="68" spans="1:9" ht="14.25" customHeight="1">
      <c r="B68" s="19" t="s">
        <v>89</v>
      </c>
      <c r="C68" s="38"/>
      <c r="D68" s="79"/>
      <c r="E68" s="70"/>
      <c r="F68" s="71"/>
      <c r="G68" s="153"/>
    </row>
    <row r="69" spans="1:9" ht="14.25" customHeight="1">
      <c r="B69" s="19" t="s">
        <v>89</v>
      </c>
      <c r="C69" s="42"/>
      <c r="D69" s="79"/>
      <c r="E69" s="70"/>
      <c r="F69" s="71"/>
      <c r="G69" s="153"/>
    </row>
    <row r="70" spans="1:9" ht="14.25" customHeight="1">
      <c r="B70" s="103" t="s">
        <v>90</v>
      </c>
      <c r="C70" s="104"/>
      <c r="D70" s="105"/>
      <c r="E70" s="106"/>
      <c r="F70" s="107"/>
      <c r="G70" s="153"/>
    </row>
    <row r="71" spans="1:9" ht="14.25" customHeight="1">
      <c r="B71" s="103" t="s">
        <v>90</v>
      </c>
      <c r="C71" s="104"/>
      <c r="D71" s="105"/>
      <c r="E71" s="106"/>
      <c r="F71" s="107"/>
      <c r="G71" s="153"/>
    </row>
    <row r="72" spans="1:9" ht="14.25" customHeight="1" thickBot="1">
      <c r="B72" s="21" t="s">
        <v>91</v>
      </c>
      <c r="C72" s="43"/>
      <c r="D72" s="80"/>
      <c r="E72" s="81"/>
      <c r="F72" s="82"/>
      <c r="G72" s="153"/>
    </row>
    <row r="73" spans="1:9" ht="20.25" thickTop="1" thickBot="1">
      <c r="B73" s="384" t="s">
        <v>92</v>
      </c>
      <c r="C73" s="385"/>
      <c r="D73" s="30">
        <f>SUM(D66:D72)</f>
        <v>0</v>
      </c>
      <c r="E73" s="31">
        <f>SUM(E66:E72)</f>
        <v>0</v>
      </c>
      <c r="F73" s="32">
        <f>SUM(F66:F72)</f>
        <v>0</v>
      </c>
      <c r="G73" s="150"/>
    </row>
    <row r="74" spans="1:9" customFormat="1">
      <c r="B74" s="40"/>
      <c r="C74" s="41"/>
      <c r="D74" s="27"/>
      <c r="E74" s="27"/>
      <c r="F74" s="27"/>
      <c r="G74" s="149"/>
    </row>
    <row r="75" spans="1:9" s="46" customFormat="1" ht="26.25">
      <c r="A75" s="45"/>
      <c r="B75" s="394" t="s">
        <v>93</v>
      </c>
      <c r="C75" s="395"/>
      <c r="D75" s="395"/>
      <c r="E75" s="395"/>
      <c r="F75" s="395"/>
      <c r="G75" s="396"/>
      <c r="H75" s="45"/>
    </row>
    <row r="76" spans="1:9" ht="14.25" customHeight="1">
      <c r="A76" s="18"/>
      <c r="B76" s="26"/>
      <c r="C76" s="27"/>
      <c r="D76" s="379" t="s">
        <v>94</v>
      </c>
      <c r="E76" s="380"/>
      <c r="F76" s="381"/>
      <c r="G76" s="145"/>
      <c r="H76" s="18"/>
    </row>
    <row r="77" spans="1:9" ht="14.25" customHeight="1">
      <c r="A77" s="18"/>
      <c r="B77" s="26"/>
      <c r="C77" s="27"/>
      <c r="D77" s="28" t="str">
        <f>'Additional Info &amp; Definitions'!$D$16</f>
        <v>Fiscal Year 2026</v>
      </c>
      <c r="E77" s="12" t="str">
        <f>'Additional Info &amp; Definitions'!$E$16</f>
        <v>Fiscal Year 2027</v>
      </c>
      <c r="F77" s="29" t="str">
        <f>'Additional Info &amp; Definitions'!$F$16</f>
        <v>Fiscal Year 2028</v>
      </c>
      <c r="G77" s="154"/>
      <c r="H77" s="18"/>
    </row>
    <row r="78" spans="1:9" ht="19.5" thickBot="1">
      <c r="A78" s="18"/>
      <c r="B78" s="392" t="s">
        <v>95</v>
      </c>
      <c r="C78" s="393"/>
      <c r="D78" s="53">
        <f>SUM(D18,D26,D31,D51,D61,D73)</f>
        <v>74400</v>
      </c>
      <c r="E78" s="54">
        <f t="shared" ref="E78:F78" si="4">SUM(E18,E26,E31,E51,E61,E73)</f>
        <v>96982.929599999989</v>
      </c>
      <c r="F78" s="55">
        <f t="shared" si="4"/>
        <v>99852.332135999997</v>
      </c>
      <c r="G78" s="155"/>
      <c r="H78" s="84"/>
      <c r="I78"/>
    </row>
    <row r="79" spans="1:9" ht="14.25" customHeight="1" thickBot="1">
      <c r="B79" s="26"/>
      <c r="C79" s="44"/>
      <c r="D79" s="308"/>
      <c r="E79" s="308"/>
      <c r="F79" s="308"/>
      <c r="G79" s="156"/>
      <c r="H79" s="18"/>
    </row>
    <row r="80" spans="1:9" ht="14.25" customHeight="1" thickBot="1">
      <c r="B80" s="40"/>
      <c r="C80" s="167"/>
      <c r="D80" s="160" t="str">
        <f>'Additional Info &amp; Definitions'!$D$16</f>
        <v>Fiscal Year 2026</v>
      </c>
      <c r="E80" s="161" t="str">
        <f>'Additional Info &amp; Definitions'!$E$16</f>
        <v>Fiscal Year 2027</v>
      </c>
      <c r="F80" s="162" t="str">
        <f>'Additional Info &amp; Definitions'!$F$16</f>
        <v>Fiscal Year 2028</v>
      </c>
      <c r="G80" s="165"/>
      <c r="H80" s="18"/>
    </row>
    <row r="81" spans="2:9" ht="27" thickBot="1">
      <c r="B81" s="390" t="s">
        <v>96</v>
      </c>
      <c r="C81" s="391"/>
      <c r="D81" s="163">
        <f>ROUNDUP(D78,-2)</f>
        <v>74400</v>
      </c>
      <c r="E81" s="163">
        <f>ROUNDUP(E78,-2)</f>
        <v>97000</v>
      </c>
      <c r="F81" s="164">
        <f>ROUNDUP(F78,-2)</f>
        <v>99900</v>
      </c>
      <c r="G81" s="166"/>
      <c r="H81" s="88" t="str">
        <f>IF((OR(D81&gt;100000,E81&gt;100000,F81&gt;100000)),"OVER BUDGET"," ")</f>
        <v xml:space="preserve"> </v>
      </c>
      <c r="I81" s="47" t="str">
        <f>IF(H81="OVER BUDGET","One or more fiscal years is over our $100,000 limit. Please reduce your budget to below $100,000 before submitting.", " ")</f>
        <v xml:space="preserve"> </v>
      </c>
    </row>
    <row r="82" spans="2:9" ht="14.25" customHeight="1">
      <c r="B82" s="48"/>
      <c r="C82" s="297"/>
      <c r="D82" s="49"/>
      <c r="E82" s="49"/>
      <c r="F82" s="49"/>
      <c r="G82" s="291"/>
    </row>
    <row r="83" spans="2:9" ht="14.25" customHeight="1">
      <c r="B83" s="48"/>
      <c r="C83" s="297"/>
      <c r="D83" s="49"/>
      <c r="E83" s="49"/>
      <c r="F83" s="49"/>
      <c r="G83" s="291"/>
    </row>
    <row r="84" spans="2:9" ht="14.25" customHeight="1">
      <c r="B84" s="48"/>
      <c r="C84" s="297"/>
      <c r="D84" s="49"/>
      <c r="E84" s="49"/>
      <c r="F84" s="49"/>
      <c r="G84" s="291"/>
    </row>
    <row r="85" spans="2:9" ht="14.25" customHeight="1">
      <c r="B85" s="48"/>
      <c r="C85" s="297"/>
      <c r="D85" s="49"/>
      <c r="E85" s="49"/>
      <c r="F85" s="49"/>
      <c r="G85" s="291"/>
    </row>
    <row r="86" spans="2:9" ht="14.25" customHeight="1">
      <c r="B86" s="48"/>
      <c r="C86" s="297"/>
      <c r="D86" s="49"/>
      <c r="E86" s="49"/>
      <c r="F86" s="49"/>
      <c r="G86" s="291"/>
    </row>
    <row r="87" spans="2:9" ht="14.25" customHeight="1">
      <c r="B87" s="48"/>
      <c r="C87" s="297"/>
      <c r="D87" s="49"/>
      <c r="E87" s="49"/>
      <c r="F87" s="49"/>
      <c r="G87" s="291"/>
    </row>
    <row r="88" spans="2:9" ht="14.25" customHeight="1">
      <c r="B88" s="48"/>
      <c r="C88" s="297"/>
      <c r="D88" s="49"/>
      <c r="E88" s="49"/>
      <c r="F88" s="49"/>
      <c r="G88" s="291"/>
    </row>
    <row r="89" spans="2:9" ht="14.25" customHeight="1">
      <c r="B89" s="48"/>
      <c r="C89" s="297"/>
      <c r="D89" s="49"/>
      <c r="E89" s="49"/>
      <c r="F89" s="49"/>
      <c r="G89" s="291"/>
    </row>
    <row r="90" spans="2:9" ht="14.25" customHeight="1">
      <c r="B90" s="48"/>
      <c r="C90" s="297"/>
      <c r="D90" s="49"/>
      <c r="E90" s="49"/>
      <c r="F90" s="49"/>
      <c r="G90" s="291"/>
    </row>
    <row r="91" spans="2:9" ht="14.25" customHeight="1">
      <c r="B91" s="297"/>
      <c r="C91" s="297"/>
      <c r="D91" s="49"/>
      <c r="E91" s="49"/>
      <c r="F91" s="49"/>
      <c r="G91" s="291"/>
    </row>
    <row r="92" spans="2:9" ht="14.25" customHeight="1"/>
    <row r="93" spans="2:9" ht="14.25" customHeight="1"/>
    <row r="94" spans="2:9" ht="14.25" customHeight="1"/>
    <row r="95" spans="2:9" ht="14.25" customHeight="1"/>
    <row r="96" spans="2:9"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sheetData>
  <sheetProtection algorithmName="SHA-512" hashValue="Foopye940G3PG/Wbwl9An1Vn9fOJO8yVv2qnyNuYqweyw2M66W9DfPKZucd/8AcZ+p8MkzGDK0cMZiORluteKA==" saltValue="U/BHENewagh2CHW45f52og==" spinCount="100000" sheet="1" objects="1" scenarios="1"/>
  <protectedRanges>
    <protectedRange sqref="C66:C72" name="Travel"/>
    <protectedRange sqref="C56:F60" name="Capital Equipment"/>
    <protectedRange sqref="C36:F50" name="Supplies"/>
    <protectedRange sqref="G14:G18 G22:G26 G30:G31 G36:G51 G56:G61 G66:G73 G81" name="Notes"/>
  </protectedRanges>
  <mergeCells count="33">
    <mergeCell ref="B55:C55"/>
    <mergeCell ref="B65:C65"/>
    <mergeCell ref="B53:G53"/>
    <mergeCell ref="D54:F54"/>
    <mergeCell ref="B61:C61"/>
    <mergeCell ref="B63:G63"/>
    <mergeCell ref="D64:F64"/>
    <mergeCell ref="B81:C81"/>
    <mergeCell ref="B78:C78"/>
    <mergeCell ref="B75:G75"/>
    <mergeCell ref="D76:F76"/>
    <mergeCell ref="B73:C73"/>
    <mergeCell ref="D12:F12"/>
    <mergeCell ref="B51:C51"/>
    <mergeCell ref="D20:F20"/>
    <mergeCell ref="B26:C26"/>
    <mergeCell ref="B33:G33"/>
    <mergeCell ref="D34:F34"/>
    <mergeCell ref="D28:F28"/>
    <mergeCell ref="B31:C31"/>
    <mergeCell ref="B13:C13"/>
    <mergeCell ref="B21:C21"/>
    <mergeCell ref="B29:C29"/>
    <mergeCell ref="B18:C18"/>
    <mergeCell ref="B35:C35"/>
    <mergeCell ref="B6:G6"/>
    <mergeCell ref="B8:G8"/>
    <mergeCell ref="B9:G9"/>
    <mergeCell ref="B2:G2"/>
    <mergeCell ref="B11:G11"/>
    <mergeCell ref="B4:G4"/>
    <mergeCell ref="B5:G5"/>
    <mergeCell ref="B7:G7"/>
  </mergeCells>
  <conditionalFormatting sqref="H81">
    <cfRule type="containsText" dxfId="1" priority="1" operator="containsText" text="OVER BUDGET">
      <formula>NOT(ISERROR(SEARCH("OVER BUDGET",H81)))</formula>
    </cfRule>
  </conditionalFormatting>
  <dataValidations count="7">
    <dataValidation allowBlank="1" showInputMessage="1" showErrorMessage="1" prompt="Please provide a detailed but succinct summary of supplies and/or operations expenses that may be needed. " sqref="C36:C49" xr:uid="{7229D07A-AE67-4B8E-9F0A-12E2BC8BF33D}"/>
    <dataValidation allowBlank="1" showInputMessage="1" showErrorMessage="1" prompt="If you require more than the 15 cells provided, please consider condensing some cells. If you believe additional detail here would benefit your proposal, please reach out to the CSF Coordinator, Emily Haworth, at emilyhaworth@arizona.edu. " sqref="C50" xr:uid="{1F06A870-D868-46DE-A219-ACD279704ABB}"/>
    <dataValidation allowBlank="1" showInputMessage="1" showErrorMessage="1" prompt="If you require more than the 5 cells provided, please consider condensing some cells. If you believe additional detail here would benefit your proposal, please reach out to the CSF Coordinator, Emily Haworth, at emilyhaworth@arizona.edu. " sqref="C60 C72" xr:uid="{913DF382-1620-4ACB-9242-B32E85E57F38}"/>
    <dataValidation allowBlank="1" showInputMessage="1" showErrorMessage="1" prompt="Please provide a detailed but succinct summary of any capital equipment (greater than $5,000 in value) that may be needed. " sqref="C56:C59" xr:uid="{2C2BE98D-2B71-4D0C-8D33-DB30C7AED61D}"/>
    <dataValidation allowBlank="1" showInputMessage="1" showErrorMessage="1" prompt="Please provide a detailed but succinct summary of travel expenses that may be needed. " sqref="C66:C71" xr:uid="{DD4D26E0-A425-4C60-8E23-E905719E05A7}"/>
    <dataValidation allowBlank="1" showInputMessage="1" showErrorMessage="1" promptTitle="Rounded Funding Request" prompt="Note: All Total Annual Grant Funding Requests are rounded up to the nearest multiple of $100. " sqref="D81:F81" xr:uid="{2CC27E8D-7FFC-4E43-8CE2-4ED6B52BBD43}"/>
    <dataValidation allowBlank="1" showInputMessage="1" showErrorMessage="1" promptTitle="Additional Information" prompt="More information on Capital Equipment can be found in the Additional Info &amp; Definitions sheet. " sqref="B53:G53" xr:uid="{F5E56512-9A1E-44E5-917F-4829607AD3DE}"/>
  </dataValidation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89E81-DB5B-473F-92CC-A88FE2677076}">
  <sheetPr codeName="Sheet4"/>
  <dimension ref="A1:G42"/>
  <sheetViews>
    <sheetView topLeftCell="A6" workbookViewId="0">
      <selection activeCell="D16" sqref="D16"/>
    </sheetView>
  </sheetViews>
  <sheetFormatPr defaultColWidth="9" defaultRowHeight="15"/>
  <cols>
    <col min="1" max="1" width="3.125" style="8" customWidth="1"/>
    <col min="2" max="2" width="47.875" style="132" bestFit="1" customWidth="1"/>
    <col min="3" max="5" width="40.625" style="8" customWidth="1"/>
    <col min="6" max="6" width="11.875" style="8" bestFit="1" customWidth="1"/>
    <col min="7" max="7" width="46" style="8" customWidth="1"/>
    <col min="8" max="16384" width="9" style="8"/>
  </cols>
  <sheetData>
    <row r="1" spans="2:7" ht="15.75" thickBot="1"/>
    <row r="2" spans="2:7" ht="27" thickBot="1">
      <c r="B2" s="312" t="str">
        <f>_xlfn.CONCAT("Campus Sustainability Fund - Annual Grant Funding Request - Project Information Summary for", " ",C12)</f>
        <v>Campus Sustainability Fund - Annual Grant Funding Request - Project Information Summary for Strengthening Sustainability Data Infrastructure</v>
      </c>
      <c r="C2" s="313"/>
      <c r="D2" s="313"/>
      <c r="E2" s="313"/>
      <c r="F2" s="313"/>
      <c r="G2" s="314"/>
    </row>
    <row r="3" spans="2:7" ht="15.75" thickBot="1">
      <c r="B3" s="133"/>
      <c r="C3" s="73"/>
      <c r="D3" s="73"/>
      <c r="E3" s="73"/>
      <c r="F3" s="73"/>
      <c r="G3" s="74"/>
    </row>
    <row r="4" spans="2:7">
      <c r="B4" s="403" t="s">
        <v>97</v>
      </c>
      <c r="C4" s="316"/>
      <c r="D4" s="316"/>
      <c r="E4" s="316"/>
      <c r="F4" s="316"/>
      <c r="G4" s="317"/>
    </row>
    <row r="5" spans="2:7">
      <c r="B5" s="318"/>
      <c r="C5" s="319"/>
      <c r="D5" s="319"/>
      <c r="E5" s="319"/>
      <c r="F5" s="319"/>
      <c r="G5" s="320"/>
    </row>
    <row r="6" spans="2:7">
      <c r="B6" s="318"/>
      <c r="C6" s="319"/>
      <c r="D6" s="319"/>
      <c r="E6" s="319"/>
      <c r="F6" s="319"/>
      <c r="G6" s="320"/>
    </row>
    <row r="7" spans="2:7">
      <c r="B7" s="318"/>
      <c r="C7" s="319"/>
      <c r="D7" s="319"/>
      <c r="E7" s="319"/>
      <c r="F7" s="319"/>
      <c r="G7" s="320"/>
    </row>
    <row r="8" spans="2:7">
      <c r="B8" s="318"/>
      <c r="C8" s="319"/>
      <c r="D8" s="319"/>
      <c r="E8" s="319"/>
      <c r="F8" s="319"/>
      <c r="G8" s="320"/>
    </row>
    <row r="9" spans="2:7" ht="71.25" customHeight="1" thickBot="1">
      <c r="B9" s="321"/>
      <c r="C9" s="322"/>
      <c r="D9" s="322"/>
      <c r="E9" s="322"/>
      <c r="F9" s="322"/>
      <c r="G9" s="323"/>
    </row>
    <row r="10" spans="2:7" ht="15.75" thickBot="1"/>
    <row r="11" spans="2:7" ht="18.75">
      <c r="B11" s="399" t="s">
        <v>98</v>
      </c>
      <c r="C11" s="400"/>
      <c r="D11" s="296"/>
    </row>
    <row r="12" spans="2:7">
      <c r="B12" s="134" t="s">
        <v>99</v>
      </c>
      <c r="C12" s="68" t="s">
        <v>100</v>
      </c>
      <c r="D12" s="9"/>
    </row>
    <row r="13" spans="2:7">
      <c r="B13" s="134" t="s">
        <v>101</v>
      </c>
      <c r="C13" s="67" t="s">
        <v>102</v>
      </c>
      <c r="D13" s="9"/>
    </row>
    <row r="14" spans="2:7">
      <c r="B14" s="134" t="s">
        <v>103</v>
      </c>
      <c r="C14" s="69">
        <v>2657604</v>
      </c>
      <c r="D14" s="10"/>
    </row>
    <row r="15" spans="2:7">
      <c r="B15" s="134" t="s">
        <v>104</v>
      </c>
      <c r="C15" s="69">
        <v>26.53</v>
      </c>
      <c r="D15" s="10"/>
    </row>
    <row r="16" spans="2:7">
      <c r="B16" s="134" t="s">
        <v>105</v>
      </c>
      <c r="C16" s="69" t="s">
        <v>106</v>
      </c>
      <c r="D16" s="10"/>
    </row>
    <row r="17" spans="1:7">
      <c r="B17" s="135" t="s">
        <v>107</v>
      </c>
      <c r="C17" s="426" t="s">
        <v>108</v>
      </c>
      <c r="D17" s="10"/>
    </row>
    <row r="18" spans="1:7" ht="15.75" thickBot="1">
      <c r="B18" s="136" t="s">
        <v>109</v>
      </c>
      <c r="C18" s="427" t="s">
        <v>110</v>
      </c>
      <c r="D18" s="11"/>
    </row>
    <row r="19" spans="1:7" ht="15.75" thickBot="1"/>
    <row r="20" spans="1:7" ht="19.5" thickBot="1">
      <c r="B20" s="399" t="s">
        <v>111</v>
      </c>
      <c r="C20" s="401"/>
      <c r="D20" s="401"/>
      <c r="E20" s="402"/>
      <c r="F20" s="18"/>
    </row>
    <row r="21" spans="1:7">
      <c r="B21" s="137"/>
      <c r="C21" s="305" t="str">
        <f>'Additional Info &amp; Definitions'!$D$16</f>
        <v>Fiscal Year 2026</v>
      </c>
      <c r="D21" s="306" t="str">
        <f>'Additional Info &amp; Definitions'!$E$16</f>
        <v>Fiscal Year 2027</v>
      </c>
      <c r="E21" s="307" t="str">
        <f>'Additional Info &amp; Definitions'!$F$16</f>
        <v>Fiscal Year 2028</v>
      </c>
      <c r="F21" s="18"/>
    </row>
    <row r="22" spans="1:7">
      <c r="B22" s="138" t="s">
        <v>112</v>
      </c>
      <c r="C22" s="59">
        <f>'Annual Grant Operating Budget'!D14+'Annual Grant Operating Budget'!D22</f>
        <v>59400.000000000007</v>
      </c>
      <c r="D22" s="13">
        <f>'Annual Grant Operating Budget'!E14+'Annual Grant Operating Budget'!E22</f>
        <v>81982.929599999989</v>
      </c>
      <c r="E22" s="60">
        <f>'Annual Grant Operating Budget'!F14+'Annual Grant Operating Budget'!F22</f>
        <v>84852.332135999997</v>
      </c>
      <c r="F22" s="18"/>
    </row>
    <row r="23" spans="1:7">
      <c r="B23" s="138" t="s">
        <v>113</v>
      </c>
      <c r="C23" s="59">
        <f>'Annual Grant Operating Budget'!D15+'Annual Grant Operating Budget'!D23</f>
        <v>0</v>
      </c>
      <c r="D23" s="13">
        <f>'Annual Grant Operating Budget'!E15+'Annual Grant Operating Budget'!E23</f>
        <v>0</v>
      </c>
      <c r="E23" s="60">
        <f>'Annual Grant Operating Budget'!F15+'Annual Grant Operating Budget'!F23</f>
        <v>0</v>
      </c>
      <c r="F23" s="18"/>
    </row>
    <row r="24" spans="1:7">
      <c r="B24" s="138" t="s">
        <v>114</v>
      </c>
      <c r="C24" s="59">
        <f>'Annual Grant Operating Budget'!D16+'Annual Grant Operating Budget'!D24</f>
        <v>0</v>
      </c>
      <c r="D24" s="13">
        <f>'Annual Grant Operating Budget'!E16+'Annual Grant Operating Budget'!E24</f>
        <v>0</v>
      </c>
      <c r="E24" s="60">
        <f>'Annual Grant Operating Budget'!F16+'Annual Grant Operating Budget'!F24</f>
        <v>0</v>
      </c>
      <c r="F24" s="18"/>
    </row>
    <row r="25" spans="1:7">
      <c r="B25" s="138" t="s">
        <v>115</v>
      </c>
      <c r="C25" s="59">
        <f>'Annual Grant Operating Budget'!D17+'Annual Grant Operating Budget'!D25+'Annual Grant Operating Budget'!D30</f>
        <v>0</v>
      </c>
      <c r="D25" s="13">
        <f>'Annual Grant Operating Budget'!E17+'Annual Grant Operating Budget'!E25+'Annual Grant Operating Budget'!E30</f>
        <v>0</v>
      </c>
      <c r="E25" s="60">
        <f>'Annual Grant Operating Budget'!F17+'Annual Grant Operating Budget'!F25+'Annual Grant Operating Budget'!F30</f>
        <v>0</v>
      </c>
      <c r="F25" s="18"/>
    </row>
    <row r="26" spans="1:7">
      <c r="B26" s="138" t="s">
        <v>116</v>
      </c>
      <c r="C26" s="59">
        <f>'Annual Grant Operating Budget'!D51</f>
        <v>15000</v>
      </c>
      <c r="D26" s="13">
        <f>'Annual Grant Operating Budget'!E51</f>
        <v>15000</v>
      </c>
      <c r="E26" s="60">
        <f>'Annual Grant Operating Budget'!F51</f>
        <v>15000</v>
      </c>
      <c r="F26" s="18"/>
    </row>
    <row r="27" spans="1:7">
      <c r="B27" s="138" t="s">
        <v>117</v>
      </c>
      <c r="C27" s="59">
        <f>'Annual Grant Operating Budget'!D61</f>
        <v>0</v>
      </c>
      <c r="D27" s="13">
        <f>'Annual Grant Operating Budget'!E61</f>
        <v>0</v>
      </c>
      <c r="E27" s="60">
        <f>'Annual Grant Operating Budget'!F61</f>
        <v>0</v>
      </c>
      <c r="F27" s="18"/>
    </row>
    <row r="28" spans="1:7">
      <c r="B28" s="139" t="s">
        <v>118</v>
      </c>
      <c r="C28" s="59">
        <f>'Annual Grant Operating Budget'!D73</f>
        <v>0</v>
      </c>
      <c r="D28" s="13">
        <f>'Annual Grant Operating Budget'!E73</f>
        <v>0</v>
      </c>
      <c r="E28" s="60">
        <f>'Annual Grant Operating Budget'!F73</f>
        <v>0</v>
      </c>
      <c r="F28" s="18"/>
    </row>
    <row r="29" spans="1:7" ht="20.25" thickTop="1" thickBot="1">
      <c r="A29" s="18"/>
      <c r="B29" s="140" t="s">
        <v>95</v>
      </c>
      <c r="C29" s="168">
        <f>'Annual Grant Operating Budget'!D81</f>
        <v>74400</v>
      </c>
      <c r="D29" s="168">
        <f>'Annual Grant Operating Budget'!E81</f>
        <v>97000</v>
      </c>
      <c r="E29" s="169">
        <f>'Annual Grant Operating Budget'!F81</f>
        <v>99900</v>
      </c>
      <c r="F29" s="89" t="str">
        <f>'Annual Grant Operating Budget'!H81</f>
        <v xml:space="preserve"> </v>
      </c>
      <c r="G29" s="47" t="str">
        <f>IF(F29="OVER BUDGET","One or more fiscal years is over our $100,000 limit. Please reduce your budget to below $100,000 before submitting.", " ")</f>
        <v xml:space="preserve"> </v>
      </c>
    </row>
    <row r="30" spans="1:7" ht="15.75" thickBot="1"/>
    <row r="31" spans="1:7" ht="18.75">
      <c r="B31" s="399" t="s">
        <v>119</v>
      </c>
      <c r="C31" s="404"/>
      <c r="D31" s="404"/>
      <c r="E31" s="400"/>
    </row>
    <row r="32" spans="1:7">
      <c r="B32" s="141" t="s">
        <v>120</v>
      </c>
      <c r="C32" s="12" t="str">
        <f>'Additional Info &amp; Definitions'!$D$16</f>
        <v>Fiscal Year 2026</v>
      </c>
      <c r="D32" s="12" t="str">
        <f>'Additional Info &amp; Definitions'!$E$16</f>
        <v>Fiscal Year 2027</v>
      </c>
      <c r="E32" s="29" t="str">
        <f>'Additional Info &amp; Definitions'!$F$16</f>
        <v>Fiscal Year 2028</v>
      </c>
    </row>
    <row r="33" spans="2:5">
      <c r="B33" s="142" t="s">
        <v>121</v>
      </c>
      <c r="C33" s="70">
        <f>15.5*10*20*2</f>
        <v>6200</v>
      </c>
      <c r="D33" s="70">
        <f>16*10*40*2</f>
        <v>12800</v>
      </c>
      <c r="E33" s="71">
        <f>16.5*10*40*2</f>
        <v>13200</v>
      </c>
    </row>
    <row r="34" spans="2:5" ht="45">
      <c r="B34" s="142" t="s">
        <v>122</v>
      </c>
      <c r="C34" s="70">
        <v>10000</v>
      </c>
      <c r="D34" s="70">
        <v>10000</v>
      </c>
      <c r="E34" s="71">
        <v>10000</v>
      </c>
    </row>
    <row r="35" spans="2:5">
      <c r="B35" s="142" t="s">
        <v>123</v>
      </c>
      <c r="C35" s="70">
        <f>675*2</f>
        <v>1350</v>
      </c>
      <c r="D35" s="70">
        <f>675*2</f>
        <v>1350</v>
      </c>
      <c r="E35" s="71">
        <f>675*2</f>
        <v>1350</v>
      </c>
    </row>
    <row r="36" spans="2:5">
      <c r="B36" s="142"/>
      <c r="C36" s="70"/>
      <c r="D36" s="70"/>
      <c r="E36" s="71"/>
    </row>
    <row r="37" spans="2:5" ht="15.75" thickBot="1">
      <c r="B37" s="142"/>
      <c r="C37" s="70"/>
      <c r="D37" s="70"/>
      <c r="E37" s="71"/>
    </row>
    <row r="38" spans="2:5" ht="19.5" thickBot="1">
      <c r="B38" s="140" t="s">
        <v>124</v>
      </c>
      <c r="C38" s="51">
        <f>SUM(C33:C37)</f>
        <v>17550</v>
      </c>
      <c r="D38" s="51">
        <f t="shared" ref="D38:E38" si="0">SUM(D33:D37)</f>
        <v>24150</v>
      </c>
      <c r="E38" s="52">
        <f t="shared" si="0"/>
        <v>24550</v>
      </c>
    </row>
    <row r="39" spans="2:5" ht="15.75" thickBot="1">
      <c r="B39" s="133"/>
      <c r="C39" s="73"/>
      <c r="D39" s="73"/>
      <c r="E39" s="74"/>
    </row>
    <row r="40" spans="2:5" ht="19.5" thickBot="1">
      <c r="B40" s="140" t="s">
        <v>125</v>
      </c>
      <c r="C40" s="51">
        <f>C29+C38</f>
        <v>91950</v>
      </c>
      <c r="D40" s="51">
        <f t="shared" ref="D40:E40" si="1">D29+D38</f>
        <v>121150</v>
      </c>
      <c r="E40" s="51">
        <f t="shared" si="1"/>
        <v>124450</v>
      </c>
    </row>
    <row r="41" spans="2:5" ht="15.75" thickBot="1">
      <c r="B41" s="133"/>
      <c r="C41" s="73"/>
      <c r="D41" s="73"/>
      <c r="E41" s="74"/>
    </row>
    <row r="42" spans="2:5" ht="19.5" thickBot="1">
      <c r="B42" s="140" t="s">
        <v>126</v>
      </c>
      <c r="C42" s="83">
        <f>C29/C40</f>
        <v>0.80913539967373571</v>
      </c>
      <c r="D42" s="83">
        <f t="shared" ref="D42:E42" si="2">D29/D40</f>
        <v>0.80066033842344198</v>
      </c>
      <c r="E42" s="83">
        <f t="shared" si="2"/>
        <v>0.80273202089192441</v>
      </c>
    </row>
  </sheetData>
  <sheetProtection algorithmName="SHA-512" hashValue="LtJUIiY/SJ78jiq2W7X82f96FUp3ulk7faC3KhMKVJ0n3P817v/oiX3Dobl2ATOZ9du6zLzU6ja9KA2YmWzk1w==" saltValue="sYFKYno8j0IruYzqqwWqmQ==" spinCount="100000" sheet="1" objects="1" scenarios="1"/>
  <protectedRanges>
    <protectedRange sqref="C12:C13" name="Project Information Summary"/>
    <protectedRange sqref="B33:E37" name="Additional Funding Sources Summary"/>
  </protectedRanges>
  <mergeCells count="5">
    <mergeCell ref="B11:C11"/>
    <mergeCell ref="B20:E20"/>
    <mergeCell ref="B2:G2"/>
    <mergeCell ref="B4:G9"/>
    <mergeCell ref="B31:E31"/>
  </mergeCells>
  <conditionalFormatting sqref="F29">
    <cfRule type="containsText" dxfId="0" priority="1" operator="containsText" text="OVER BUDGET">
      <formula>NOT(ISERROR(SEARCH("OVER BUDGET",F29)))</formula>
    </cfRule>
  </conditionalFormatting>
  <dataValidations count="1">
    <dataValidation allowBlank="1" showInputMessage="1" showErrorMessage="1" promptTitle="Department Name" prompt="Please use your department's full name. Do not use abbreviations such as &quot;SBE&quot; or &quot;ASUA.&quot;" sqref="C13" xr:uid="{3E531505-6D81-4757-B304-4598CAB5CED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133B8-EBAA-47F2-80BF-CF9971779D3C}">
  <sheetPr codeName="Sheet5"/>
  <dimension ref="B2:H29"/>
  <sheetViews>
    <sheetView workbookViewId="0">
      <selection activeCell="D23" sqref="D23"/>
    </sheetView>
  </sheetViews>
  <sheetFormatPr defaultColWidth="9" defaultRowHeight="15"/>
  <cols>
    <col min="1" max="1" width="2.875" style="8" customWidth="1"/>
    <col min="2" max="2" width="3.125" style="8" customWidth="1"/>
    <col min="3" max="3" width="30.625" style="8" customWidth="1"/>
    <col min="4" max="6" width="13" style="8" bestFit="1" customWidth="1"/>
    <col min="7" max="7" width="30.625" style="8" customWidth="1"/>
    <col min="8" max="8" width="39.625" style="8" customWidth="1"/>
    <col min="9" max="16384" width="9" style="8"/>
  </cols>
  <sheetData>
    <row r="2" spans="2:8">
      <c r="B2" s="311"/>
      <c r="C2" s="311"/>
      <c r="D2" s="311"/>
      <c r="E2" s="311"/>
    </row>
    <row r="3" spans="2:8">
      <c r="B3" s="311"/>
      <c r="C3" s="311"/>
      <c r="D3" s="311"/>
      <c r="E3" s="311"/>
    </row>
    <row r="4" spans="2:8">
      <c r="B4" s="311"/>
      <c r="C4" s="311"/>
      <c r="D4" s="311"/>
      <c r="E4" s="311"/>
    </row>
    <row r="5" spans="2:8">
      <c r="B5" s="311"/>
      <c r="C5" s="311"/>
      <c r="D5" s="311"/>
      <c r="E5" s="311"/>
    </row>
    <row r="6" spans="2:8">
      <c r="B6" s="311"/>
      <c r="C6" s="311"/>
      <c r="D6" s="311"/>
      <c r="E6" s="311"/>
    </row>
    <row r="7" spans="2:8" ht="15.75" thickBot="1"/>
    <row r="8" spans="2:8" ht="27" thickBot="1">
      <c r="B8" s="312" t="s">
        <v>127</v>
      </c>
      <c r="C8" s="313"/>
      <c r="D8" s="313"/>
      <c r="E8" s="313"/>
      <c r="F8" s="313"/>
      <c r="G8" s="313"/>
      <c r="H8" s="314"/>
    </row>
    <row r="9" spans="2:8" ht="15.75" thickBot="1">
      <c r="B9" s="418"/>
      <c r="C9" s="419"/>
      <c r="D9" s="419"/>
      <c r="E9" s="419"/>
      <c r="F9" s="419"/>
      <c r="G9" s="419"/>
      <c r="H9" s="420"/>
    </row>
    <row r="10" spans="2:8" ht="18.75">
      <c r="B10" s="406" t="s">
        <v>128</v>
      </c>
      <c r="C10" s="407"/>
      <c r="D10" s="407"/>
      <c r="E10" s="407"/>
      <c r="F10" s="407"/>
      <c r="G10" s="407"/>
      <c r="H10" s="408"/>
    </row>
    <row r="11" spans="2:8" s="48" customFormat="1" ht="60" customHeight="1">
      <c r="B11" s="409" t="s">
        <v>129</v>
      </c>
      <c r="C11" s="410"/>
      <c r="D11" s="410"/>
      <c r="E11" s="410"/>
      <c r="F11" s="410"/>
      <c r="G11" s="410"/>
      <c r="H11" s="411"/>
    </row>
    <row r="12" spans="2:8" s="48" customFormat="1" ht="60" customHeight="1">
      <c r="B12" s="409" t="s">
        <v>130</v>
      </c>
      <c r="C12" s="410"/>
      <c r="D12" s="410"/>
      <c r="E12" s="410"/>
      <c r="F12" s="410"/>
      <c r="G12" s="410"/>
      <c r="H12" s="411"/>
    </row>
    <row r="13" spans="2:8" s="48" customFormat="1" ht="75" customHeight="1">
      <c r="B13" s="412" t="s">
        <v>131</v>
      </c>
      <c r="C13" s="410"/>
      <c r="D13" s="410"/>
      <c r="E13" s="410"/>
      <c r="F13" s="410"/>
      <c r="G13" s="410"/>
      <c r="H13" s="411"/>
    </row>
    <row r="14" spans="2:8" s="48" customFormat="1" ht="45" customHeight="1">
      <c r="B14" s="413" t="s">
        <v>132</v>
      </c>
      <c r="C14" s="414"/>
      <c r="D14" s="414"/>
      <c r="E14" s="414"/>
      <c r="F14" s="414"/>
      <c r="G14" s="414"/>
      <c r="H14" s="415"/>
    </row>
    <row r="15" spans="2:8" s="48" customFormat="1" ht="112.5" customHeight="1">
      <c r="B15" s="378" t="s">
        <v>133</v>
      </c>
      <c r="C15" s="416"/>
      <c r="D15" s="416"/>
      <c r="E15" s="416"/>
      <c r="F15" s="416"/>
      <c r="G15" s="416"/>
      <c r="H15" s="417"/>
    </row>
    <row r="16" spans="2:8">
      <c r="B16" s="170"/>
      <c r="C16" s="309"/>
      <c r="D16" s="108" t="s">
        <v>134</v>
      </c>
      <c r="E16" s="108" t="s">
        <v>135</v>
      </c>
      <c r="F16" s="108" t="s">
        <v>136</v>
      </c>
      <c r="G16" s="285"/>
      <c r="H16" s="310"/>
    </row>
    <row r="17" spans="2:8">
      <c r="B17" s="170"/>
      <c r="C17" s="304" t="s">
        <v>70</v>
      </c>
      <c r="D17" s="109">
        <v>0.32</v>
      </c>
      <c r="E17" s="109">
        <v>0.32</v>
      </c>
      <c r="F17" s="109">
        <v>0.32</v>
      </c>
      <c r="G17" s="309"/>
      <c r="H17" s="94"/>
    </row>
    <row r="18" spans="2:8">
      <c r="B18" s="170"/>
      <c r="C18" s="304" t="s">
        <v>71</v>
      </c>
      <c r="D18" s="109">
        <v>0.17100000000000001</v>
      </c>
      <c r="E18" s="109">
        <v>0.17100000000000001</v>
      </c>
      <c r="F18" s="109">
        <v>0.17100000000000001</v>
      </c>
      <c r="G18" s="309"/>
      <c r="H18" s="94"/>
    </row>
    <row r="19" spans="2:8">
      <c r="B19" s="170"/>
      <c r="C19" s="304" t="s">
        <v>72</v>
      </c>
      <c r="D19" s="109">
        <v>0.02</v>
      </c>
      <c r="E19" s="109">
        <v>0.02</v>
      </c>
      <c r="F19" s="109">
        <v>0.02</v>
      </c>
      <c r="G19" s="309"/>
      <c r="H19" s="94"/>
    </row>
    <row r="20" spans="2:8">
      <c r="B20" s="299"/>
      <c r="C20" s="304" t="s">
        <v>73</v>
      </c>
      <c r="D20" s="286">
        <v>0.13</v>
      </c>
      <c r="E20" s="286">
        <v>0.13</v>
      </c>
      <c r="F20" s="286">
        <v>0.13</v>
      </c>
      <c r="G20" s="300"/>
      <c r="H20" s="287"/>
    </row>
    <row r="21" spans="2:8" s="48" customFormat="1" ht="262.5" customHeight="1">
      <c r="B21" s="421" t="s">
        <v>137</v>
      </c>
      <c r="C21" s="416"/>
      <c r="D21" s="416"/>
      <c r="E21" s="416"/>
      <c r="F21" s="416"/>
      <c r="G21" s="416"/>
      <c r="H21" s="417"/>
    </row>
    <row r="22" spans="2:8">
      <c r="B22" s="100"/>
      <c r="C22" s="101"/>
      <c r="D22" s="110" t="str">
        <f>D16</f>
        <v>Fiscal Year 2026</v>
      </c>
      <c r="E22" s="110" t="str">
        <f>E16</f>
        <v>Fiscal Year 2027</v>
      </c>
      <c r="F22" s="110" t="str">
        <f>F16</f>
        <v>Fiscal Year 2028</v>
      </c>
      <c r="G22" s="101"/>
      <c r="H22" s="102"/>
    </row>
    <row r="23" spans="2:8">
      <c r="B23" s="299"/>
      <c r="C23" s="101" t="s">
        <v>138</v>
      </c>
      <c r="D23" s="288">
        <v>7428</v>
      </c>
      <c r="E23" s="288">
        <v>7577</v>
      </c>
      <c r="F23" s="288">
        <v>7728</v>
      </c>
      <c r="G23" s="300"/>
      <c r="H23" s="287"/>
    </row>
    <row r="24" spans="2:8" ht="15.75" thickBot="1">
      <c r="B24" s="289"/>
      <c r="C24" s="301"/>
      <c r="D24" s="301"/>
      <c r="E24" s="301"/>
      <c r="F24" s="301"/>
      <c r="G24" s="301"/>
      <c r="H24" s="290"/>
    </row>
    <row r="25" spans="2:8" ht="15.75" thickBot="1">
      <c r="B25" s="418"/>
      <c r="C25" s="419"/>
      <c r="D25" s="419"/>
      <c r="E25" s="419"/>
      <c r="F25" s="419"/>
      <c r="G25" s="419"/>
      <c r="H25" s="420"/>
    </row>
    <row r="26" spans="2:8" ht="18.75">
      <c r="B26" s="406" t="s">
        <v>139</v>
      </c>
      <c r="C26" s="407"/>
      <c r="D26" s="407"/>
      <c r="E26" s="407"/>
      <c r="F26" s="407"/>
      <c r="G26" s="407"/>
      <c r="H26" s="408"/>
    </row>
    <row r="27" spans="2:8" ht="75" customHeight="1">
      <c r="B27" s="422" t="s">
        <v>140</v>
      </c>
      <c r="C27" s="423"/>
      <c r="D27" s="423"/>
      <c r="E27" s="423"/>
      <c r="F27" s="423"/>
      <c r="G27" s="423"/>
      <c r="H27" s="424"/>
    </row>
    <row r="28" spans="2:8" ht="75" customHeight="1">
      <c r="B28" s="425" t="s">
        <v>141</v>
      </c>
      <c r="C28" s="346"/>
      <c r="D28" s="346"/>
      <c r="E28" s="346"/>
      <c r="F28" s="346"/>
      <c r="G28" s="346"/>
      <c r="H28" s="347"/>
    </row>
    <row r="29" spans="2:8" ht="138.75" customHeight="1">
      <c r="B29" s="405" t="s">
        <v>142</v>
      </c>
      <c r="C29" s="346"/>
      <c r="D29" s="346"/>
      <c r="E29" s="346"/>
      <c r="F29" s="346"/>
      <c r="G29" s="346"/>
      <c r="H29" s="347"/>
    </row>
  </sheetData>
  <sheetProtection algorithmName="SHA-512" hashValue="KADwzp9lT1pVGJzS7oh8VKWoCjPVqSPfW/jUdEooTaK/9L2JfiRWY9XhF3bzogxkJeG3oxVaQLpzMaicFFySgQ==" saltValue="KPppFdggJRsc3QMnMR/epQ==" spinCount="100000" sheet="1" objects="1" scenarios="1"/>
  <mergeCells count="15">
    <mergeCell ref="B2:E6"/>
    <mergeCell ref="B8:H8"/>
    <mergeCell ref="B29:H29"/>
    <mergeCell ref="B10:H10"/>
    <mergeCell ref="B11:H11"/>
    <mergeCell ref="B12:H12"/>
    <mergeCell ref="B13:H13"/>
    <mergeCell ref="B14:H14"/>
    <mergeCell ref="B15:H15"/>
    <mergeCell ref="B9:H9"/>
    <mergeCell ref="B25:H25"/>
    <mergeCell ref="B21:H21"/>
    <mergeCell ref="B26:H26"/>
    <mergeCell ref="B27:H27"/>
    <mergeCell ref="B28:H28"/>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f7fe747-9619-4bf6-9a12-ea6a6eb0fb61">
      <Terms xmlns="http://schemas.microsoft.com/office/infopath/2007/PartnerControls"/>
    </lcf76f155ced4ddcb4097134ff3c332f>
    <TaxCatchAll xmlns="c5c5f828-e87a-4676-9ab8-38db4895ca32" xsi:nil="true"/>
    <DateTime xmlns="6f7fe747-9619-4bf6-9a12-ea6a6eb0fb6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9D80DA73D0024C9B533841C956BF4A" ma:contentTypeVersion="19" ma:contentTypeDescription="Create a new document." ma:contentTypeScope="" ma:versionID="a1ad72c2ce1c6e105093ba1979cc6b10">
  <xsd:schema xmlns:xsd="http://www.w3.org/2001/XMLSchema" xmlns:xs="http://www.w3.org/2001/XMLSchema" xmlns:p="http://schemas.microsoft.com/office/2006/metadata/properties" xmlns:ns2="6f7fe747-9619-4bf6-9a12-ea6a6eb0fb61" xmlns:ns3="c5c5f828-e87a-4676-9ab8-38db4895ca32" targetNamespace="http://schemas.microsoft.com/office/2006/metadata/properties" ma:root="true" ma:fieldsID="c4e51179c28b52d393acb0ec5aa5a2ae" ns2:_="" ns3:_="">
    <xsd:import namespace="6f7fe747-9619-4bf6-9a12-ea6a6eb0fb61"/>
    <xsd:import namespace="c5c5f828-e87a-4676-9ab8-38db4895ca3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DateTim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e747-9619-4bf6-9a12-ea6a6eb0f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DateTime" ma:index="23" nillable="true" ma:displayName="Date &amp; Time" ma:format="DateOnly" ma:internalName="DateTime">
      <xsd:simpleType>
        <xsd:restriction base="dms:DateTim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c5f828-e87a-4676-9ab8-38db4895ca3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f691d7-ec98-4c73-a5cb-db0dda1cc6c2}" ma:internalName="TaxCatchAll" ma:showField="CatchAllData" ma:web="c5c5f828-e87a-4676-9ab8-38db4895ca3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BDAF19-CB7E-4D26-B3E9-2B72120621F6}"/>
</file>

<file path=customXml/itemProps2.xml><?xml version="1.0" encoding="utf-8"?>
<ds:datastoreItem xmlns:ds="http://schemas.openxmlformats.org/officeDocument/2006/customXml" ds:itemID="{D68FC516-52C1-4C27-B771-12C74F72CF21}"/>
</file>

<file path=customXml/itemProps3.xml><?xml version="1.0" encoding="utf-8"?>
<ds:datastoreItem xmlns:ds="http://schemas.openxmlformats.org/officeDocument/2006/customXml" ds:itemID="{025C29B7-08D3-4C86-AB79-EB764BA0787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Mary</dc:creator>
  <cp:keywords/>
  <dc:description/>
  <cp:lastModifiedBy/>
  <cp:revision/>
  <dcterms:created xsi:type="dcterms:W3CDTF">2021-07-07T22:51:00Z</dcterms:created>
  <dcterms:modified xsi:type="dcterms:W3CDTF">2025-05-13T20:31:39Z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0x010100529D80DA73D0024C9B533841C956BF4A</vt:lpwstr>
  </property>
  <property fmtid="{D5CDD505-2E9C-101B-9397-08002B2CF9AE}" pid="3" name="MediaServiceImageTags">
    <vt:lpwstr/>
  </property>
</Properties>
</file>