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31"/>
  <workbookPr/>
  <mc:AlternateContent xmlns:mc="http://schemas.openxmlformats.org/markup-compatibility/2006">
    <mc:Choice Requires="x15">
      <x15ac:absPath xmlns:x15ac="http://schemas.microsoft.com/office/spreadsheetml/2010/11/ac" url="https://emailarizona.sharepoint.com/sites/BASS-CentralOfficeofSustainability/Shared Documents/CSF General/Budget Templates/FY2023/"/>
    </mc:Choice>
  </mc:AlternateContent>
  <xr:revisionPtr revIDLastSave="0" documentId="8_{9DA94375-AEC8-409A-9598-CCD656834A3D}" xr6:coauthVersionLast="47" xr6:coauthVersionMax="47" xr10:uidLastSave="{00000000-0000-0000-0000-000000000000}"/>
  <workbookProtection workbookAlgorithmName="SHA-512" workbookHashValue="V/BDUXNqUIFnkbicYDAYawZUzqpm4XYv8I7p3dbzripF3paaRVAOJVtVPrT/20mcyjkdXYrs5lRpnNKQjFBWug==" workbookSaltValue="CwJVSjgRsMH5tmbCzmKybA==" workbookSpinCount="100000" lockStructure="1"/>
  <bookViews>
    <workbookView xWindow="-110" yWindow="-110" windowWidth="19420" windowHeight="10420" firstSheet="2" activeTab="2"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C39" i="3" l="1"/>
  <c r="D81" i="1"/>
  <c r="F81" i="1"/>
  <c r="E81" i="1"/>
  <c r="F76" i="1"/>
  <c r="E76" i="1"/>
  <c r="D76" i="1"/>
  <c r="U55" i="4"/>
  <c r="M55" i="4"/>
  <c r="E55" i="4"/>
  <c r="Y55" i="4" l="1"/>
  <c r="I56" i="4"/>
  <c r="I57" i="4"/>
  <c r="I58" i="4"/>
  <c r="I55" i="4"/>
  <c r="Y58" i="4" l="1"/>
  <c r="X58" i="4"/>
  <c r="U58" i="4"/>
  <c r="Z58" i="4" s="1"/>
  <c r="AA58" i="4" s="1"/>
  <c r="Y57" i="4"/>
  <c r="X57" i="4"/>
  <c r="U57" i="4"/>
  <c r="Z57" i="4" s="1"/>
  <c r="AA57" i="4" s="1"/>
  <c r="Y56" i="4"/>
  <c r="X56" i="4"/>
  <c r="U56" i="4"/>
  <c r="X55" i="4"/>
  <c r="Z55" i="4" s="1"/>
  <c r="AA55" i="4" s="1"/>
  <c r="Q58" i="4"/>
  <c r="P58" i="4"/>
  <c r="R58" i="4" s="1"/>
  <c r="S58" i="4" s="1"/>
  <c r="M58" i="4"/>
  <c r="Q57" i="4"/>
  <c r="P57" i="4"/>
  <c r="M57" i="4"/>
  <c r="R57" i="4" s="1"/>
  <c r="S57" i="4" s="1"/>
  <c r="Q56" i="4"/>
  <c r="P56" i="4"/>
  <c r="M56" i="4"/>
  <c r="R56" i="4" s="1"/>
  <c r="S56" i="4" s="1"/>
  <c r="Q55" i="4"/>
  <c r="P55" i="4"/>
  <c r="R55" i="4" s="1"/>
  <c r="E56" i="4"/>
  <c r="H56" i="4"/>
  <c r="E57" i="4"/>
  <c r="H57" i="4"/>
  <c r="E58" i="4"/>
  <c r="H58" i="4"/>
  <c r="H55" i="4"/>
  <c r="J55" i="4" s="1"/>
  <c r="Z56" i="4" l="1"/>
  <c r="AA56" i="4" s="1"/>
  <c r="S55" i="4"/>
  <c r="J57" i="4"/>
  <c r="K57" i="4" s="1"/>
  <c r="J56" i="4"/>
  <c r="K56" i="4" s="1"/>
  <c r="J58" i="4"/>
  <c r="K58" i="4" s="1"/>
  <c r="K55" i="4"/>
  <c r="D22" i="5" l="1"/>
  <c r="E22" i="5"/>
  <c r="F22" i="5"/>
  <c r="F72" i="1"/>
  <c r="E72" i="1"/>
  <c r="D72" i="1"/>
  <c r="B2" i="1"/>
  <c r="F12" i="1"/>
  <c r="E12" i="1"/>
  <c r="D12" i="1"/>
  <c r="F90" i="1"/>
  <c r="E90" i="1"/>
  <c r="D90" i="1"/>
  <c r="L53" i="4"/>
  <c r="B2" i="3"/>
  <c r="D39" i="3"/>
  <c r="E39" i="3"/>
  <c r="E33" i="3" l="1"/>
  <c r="D33" i="3"/>
  <c r="C33" i="3"/>
  <c r="E21" i="3"/>
  <c r="D21" i="3"/>
  <c r="C21" i="3"/>
  <c r="B2" i="4"/>
  <c r="E28" i="3"/>
  <c r="D28" i="3"/>
  <c r="C28" i="3"/>
  <c r="D50" i="1"/>
  <c r="C26" i="3" s="1"/>
  <c r="D60" i="1"/>
  <c r="C27" i="3" s="1"/>
  <c r="E60" i="1"/>
  <c r="D27" i="3" s="1"/>
  <c r="F60" i="1"/>
  <c r="E27" i="3" s="1"/>
  <c r="E50" i="1"/>
  <c r="D26" i="3" s="1"/>
  <c r="F50" i="1"/>
  <c r="E26" i="3" s="1"/>
  <c r="X60" i="4"/>
  <c r="P60" i="4"/>
  <c r="F87" i="1"/>
  <c r="F64" i="1"/>
  <c r="F54" i="1"/>
  <c r="F28" i="1"/>
  <c r="F20" i="1"/>
  <c r="E87" i="1"/>
  <c r="E64" i="1"/>
  <c r="E54" i="1"/>
  <c r="E20" i="1"/>
  <c r="D87" i="1"/>
  <c r="D64" i="1"/>
  <c r="D54" i="1"/>
  <c r="D28" i="1"/>
  <c r="D20" i="1"/>
  <c r="F34" i="1"/>
  <c r="E34" i="1"/>
  <c r="D34"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H13" i="4"/>
  <c r="I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N18" i="4" l="1"/>
  <c r="E13" i="1" s="1"/>
  <c r="H18" i="4"/>
  <c r="D13" i="1" s="1"/>
  <c r="I18" i="4"/>
  <c r="D21" i="1" s="1"/>
  <c r="I60" i="4"/>
  <c r="D29" i="1" s="1"/>
  <c r="D30" i="1" s="1"/>
  <c r="O18" i="4"/>
  <c r="E21" i="1" s="1"/>
  <c r="T18" i="4"/>
  <c r="F21" i="1" s="1"/>
  <c r="S18" i="4"/>
  <c r="F13" i="1" s="1"/>
  <c r="S60" i="4"/>
  <c r="E24" i="1" s="1"/>
  <c r="AA60" i="4"/>
  <c r="F24" i="1" s="1"/>
  <c r="Q60" i="4"/>
  <c r="E29" i="1" s="1"/>
  <c r="E30" i="1" s="1"/>
  <c r="Y60" i="4"/>
  <c r="F29" i="1" s="1"/>
  <c r="F30" i="1" s="1"/>
  <c r="R60" i="4"/>
  <c r="E16" i="1" s="1"/>
  <c r="Z60" i="4"/>
  <c r="F16" i="1" s="1"/>
  <c r="N48" i="4"/>
  <c r="E15" i="1" s="1"/>
  <c r="H48" i="4"/>
  <c r="D15" i="1" s="1"/>
  <c r="S48" i="4"/>
  <c r="F15" i="1" s="1"/>
  <c r="S30" i="4"/>
  <c r="F14" i="1" s="1"/>
  <c r="H30" i="4"/>
  <c r="D14" i="1" s="1"/>
  <c r="I30" i="4"/>
  <c r="O30" i="4"/>
  <c r="T30" i="4"/>
  <c r="N30" i="4"/>
  <c r="E14" i="1" s="1"/>
  <c r="C22" i="3" l="1"/>
  <c r="E25" i="3"/>
  <c r="E22" i="3"/>
  <c r="D25" i="3"/>
  <c r="D22" i="3"/>
  <c r="E17" i="1"/>
  <c r="F17" i="1"/>
  <c r="K60" i="4"/>
  <c r="D24" i="1" s="1"/>
  <c r="J60" i="4"/>
  <c r="D16" i="1" s="1"/>
  <c r="T48" i="4"/>
  <c r="F23" i="1" s="1"/>
  <c r="E24" i="3" s="1"/>
  <c r="I48" i="4"/>
  <c r="D23" i="1" s="1"/>
  <c r="C24" i="3" s="1"/>
  <c r="O48" i="4"/>
  <c r="E23" i="1" s="1"/>
  <c r="D24" i="3" s="1"/>
  <c r="F22" i="1"/>
  <c r="D22" i="1"/>
  <c r="E22" i="1"/>
  <c r="E23" i="3" l="1"/>
  <c r="D23" i="3"/>
  <c r="C23" i="3"/>
  <c r="D17" i="1"/>
  <c r="C25" i="3"/>
  <c r="E25" i="1"/>
  <c r="F25" i="1"/>
  <c r="D25" i="1"/>
  <c r="D77" i="1" l="1"/>
  <c r="D82" i="1" s="1"/>
  <c r="E77" i="1"/>
  <c r="E82" i="1" s="1"/>
  <c r="F77" i="1"/>
  <c r="F82" i="1" s="1"/>
  <c r="F88" i="1" l="1"/>
  <c r="F91" i="1" s="1"/>
  <c r="E30" i="3" s="1"/>
  <c r="E29" i="3"/>
  <c r="E88" i="1"/>
  <c r="E91" i="1" s="1"/>
  <c r="D29" i="3"/>
  <c r="D88" i="1"/>
  <c r="D91" i="1" s="1"/>
  <c r="C30" i="3" s="1"/>
  <c r="C29" i="3"/>
  <c r="C41" i="3" l="1"/>
  <c r="C43" i="3" s="1"/>
  <c r="E41" i="3"/>
  <c r="E43" i="3" s="1"/>
  <c r="H91" i="1" l="1"/>
  <c r="I91" i="1" s="1"/>
  <c r="D30" i="3"/>
  <c r="D41" i="3" l="1"/>
  <c r="D43" i="3" s="1"/>
  <c r="F30" i="3"/>
  <c r="G30" i="3" s="1"/>
</calcChain>
</file>

<file path=xl/sharedStrings.xml><?xml version="1.0" encoding="utf-8"?>
<sst xmlns="http://schemas.openxmlformats.org/spreadsheetml/2006/main" count="292" uniqueCount="155">
  <si>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</si>
  <si>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Annual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</si>
  <si>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Annual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Spring 2023 Annual Grant</t>
    </r>
    <r>
      <rPr>
        <sz val="11"/>
        <color theme="1"/>
        <rFont val="Calibri"/>
        <family val="2"/>
        <scheme val="major"/>
      </rPr>
      <t xml:space="preserve"> funding cycle.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t>
    </r>
    <r>
      <rPr>
        <b/>
        <sz val="11"/>
        <color rgb="FFFF0000"/>
        <rFont val="Calibri"/>
        <family val="2"/>
        <scheme val="major"/>
      </rPr>
      <t>Project Name_2022-2023 Annual Grant Application</t>
    </r>
    <r>
      <rPr>
        <b/>
        <sz val="11"/>
        <color theme="1"/>
        <rFont val="Calibri"/>
        <family val="2"/>
        <scheme val="major"/>
      </rPr>
      <t xml:space="preserve">.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</si>
  <si>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family val="2"/>
        <scheme val="minor"/>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</si>
  <si>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</si>
  <si>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</si>
  <si>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</si>
  <si>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</si>
  <si>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</si>
  <si>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</si>
  <si>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</si>
  <si>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</si>
  <si>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</si>
  <si>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</si>
  <si>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</si>
  <si>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</si>
  <si>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</si>
  <si>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</si>
  <si>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Faculty - Elise Gornish</t>
  </si>
  <si>
    <t xml:space="preserve">Gornish will manage club leadership and committees, and will liason with the restoration practitioner
</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</si>
  <si>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</si>
  <si>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</si>
  <si>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</si>
  <si>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</si>
  <si>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</si>
  <si>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</si>
  <si>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</si>
  <si>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</si>
  <si>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</si>
  <si>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</si>
  <si>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</si>
  <si>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</si>
  <si>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</si>
  <si>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</si>
  <si>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</si>
  <si>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</si>
  <si>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</si>
  <si>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</si>
  <si>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</si>
  <si>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</si>
  <si>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</si>
  <si>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</si>
  <si>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</si>
  <si>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</si>
  <si>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</si>
  <si>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</si>
  <si>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Master student RA</t>
  </si>
  <si>
    <t>Fall Only Fiscal</t>
  </si>
  <si>
    <t>Full Fiscal Year</t>
  </si>
  <si>
    <t>Graduate Assistant #2</t>
  </si>
  <si>
    <t>Graduate Assistant #3</t>
  </si>
  <si>
    <t>Spring Only Fiscal</t>
  </si>
  <si>
    <t>Graduate Assistant #4</t>
  </si>
  <si>
    <t>Full Academic Year</t>
  </si>
  <si>
    <t>Fall Only Semester</t>
  </si>
  <si>
    <t xml:space="preserve">Total Personnel/ERE/Tuition Remission     </t>
  </si>
  <si>
    <t>Spring Only Semester</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</si>
  <si>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administrative service charge, fiscal years, and capital equipment each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</si>
  <si>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</si>
  <si>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2025 and 2026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</si>
  <si>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Note that both administrative service charge and the total Annual Grant funding request are rounded up to the nearest $10 and $100, respectively, to keep figures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</si>
  <si>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</si>
  <si>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</si>
  <si>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</si>
  <si>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</si>
  <si>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</si>
  <si>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</si>
  <si>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</si>
  <si>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</si>
  <si>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</si>
  <si>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</si>
  <si>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</si>
  <si>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</si>
  <si>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</si>
  <si>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</si>
  <si>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</si>
  <si>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</si>
  <si>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</si>
  <si>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</si>
  <si>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</si>
  <si>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</si>
  <si>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</si>
  <si>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</si>
  <si>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</si>
  <si>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Plant procurement and delivery</t>
  </si>
  <si>
    <t>Restoration Practitioner estimates that each garden will be composed of 40 plants. Unit cost for 1 gal is $16 and for 5 gal is $36. If 50% of each used per planting area, that would be about $1040 per planting area x 25 planting areas = $26,000 for plants. We actually expect certain native nurseries to give us several plants for free, so we expect that this price will result in 45-50 plants being installed in each garden.</t>
  </si>
  <si>
    <t>Restoration Practioner Professional Services wages</t>
  </si>
  <si>
    <t xml:space="preserve">Carianne is the restoration practioner and owner of Strategic Habitat Enhancements. Her rate is $80 an hour, as was noted on the original approved budget. FY24 will require 10 hours per wek for 5 weeks. FY25 will require 4 hours per week for 7 weeks. FY26 will require 4 hours per week for 7 weeks. *ERE was incorrectly provided for FY23, inflating her actual rate. </t>
  </si>
  <si>
    <t xml:space="preserve">Native ethnobotanist honorariums </t>
  </si>
  <si>
    <t>Stipend rate is $50/hour. 5 hours was budgeted for in FY23 and 6 hours were budgeted for in FY24. Honorariums would be provided to 2 native ethnobitanists to provide information about native plant to include in the gardens in year 1. Ethnobotanists will also be invited to provide a panel discussion at one of the gardens for an outreach event in year 2. Discussions with Navajo student M. Begay suggests that $50/hour is adequate.</t>
  </si>
  <si>
    <t>Sign printing for gardens</t>
  </si>
  <si>
    <t>Signs are expected to cost approximately $75/sign. 25 x $75 = 1875</t>
  </si>
  <si>
    <t xml:space="preserve">Hobo temperature and humidity data loggers </t>
  </si>
  <si>
    <t xml:space="preserve">Sensors for garden. This was originally in capital equipment, but is operational supplies. </t>
  </si>
  <si>
    <t xml:space="preserve">IT creation of website </t>
  </si>
  <si>
    <t>Original budget was approved for $150 an hour at 5 hours a week for 4 weeks in total. CALS IT professional will create a map of the gardens on campus and will design a simple webpage about the project that can be included on the Office of Sustainability website. Hours noted are estimated from the IT department.</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</si>
  <si>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</si>
  <si>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</si>
  <si>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</si>
  <si>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</si>
  <si>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</si>
  <si>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</si>
  <si>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</si>
  <si>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</si>
  <si>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</si>
  <si>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</si>
  <si>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</si>
  <si>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</si>
  <si>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</si>
  <si>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</si>
  <si>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</si>
  <si>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</si>
  <si>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</si>
  <si>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</si>
  <si>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</si>
  <si>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</si>
  <si>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</si>
  <si>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</si>
  <si>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Native Plant Gardens</t>
  </si>
  <si>
    <t>Department Name  (no abbreviations please)</t>
  </si>
  <si>
    <t>KFS Account Number</t>
  </si>
  <si>
    <t>Subaccount Number</t>
  </si>
  <si>
    <t>23.50, 24.50, and 25.50</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</si>
  <si>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</si>
  <si>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</si>
  <si>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</si>
  <si>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</si>
  <si>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</si>
  <si>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</si>
  <si>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</si>
  <si>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</si>
  <si>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</si>
  <si>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</si>
  <si>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</si>
  <si>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</si>
  <si>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</si>
  <si>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</si>
  <si>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</si>
  <si>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</si>
  <si>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</si>
  <si>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</si>
  <si>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</si>
  <si>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</si>
  <si>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</si>
  <si>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rPr>
      <t xml:space="preserve">     * Minimum Wage: </t>
    </r>
    <r>
      <rPr>
        <sz val="11"/>
        <color rgb="FF000000"/>
        <rFont val="Calibri"/>
      </rPr>
      <t>Please ensure that all Hourly Rates meet the prevailing minimum wage. Minimum wage for staff members is $15.00 per hour from January 1, 2023 to December 31, 2023. Minimum wage is expected to rise in following fiscal years. Minimum wage for student employees is $14.50 per hour from January 1, 2023 to December 31, 2023. Minimum wage is expected to rise in following fiscal years. Minimum wage for both employee groups is then expected to rise with the rate of inflation, rounded to the nearest $0.05 every January thereafter.</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</si>
  <si>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</si>
  <si>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2024-2026, (</t>
    </r>
    <r>
      <rPr>
        <sz val="11"/>
        <color rgb="FF0070C0"/>
        <rFont val="Calibri"/>
      </rPr>
      <t>https://www.fso.arizona.edu/news/financial-management/2021/01/07</t>
    </r>
    <r>
      <rPr>
        <sz val="11"/>
        <color rgb="FF000000"/>
        <rFont val="Calibri"/>
      </rPr>
      <t xml:space="preserve">), these rates are as follows and are automatically used in the Annual Grant Personnel Summary Sheet. 
</t>
    </r>
    <r>
      <rPr>
        <b/>
        <sz val="11"/>
        <color rgb="FF000000"/>
        <rFont val="Calibri"/>
      </rPr>
      <t xml:space="preserve">     NOTE: ERE Rates for Fiscal Years 2024-2026 are not finalized and may be subject to change, particuarly those given in Fiscal Year 2026. These rates should only be used here for planning purposes. </t>
    </r>
  </si>
  <si>
    <t>Fiscal Year 2023</t>
  </si>
  <si>
    <t>Fiscal Year 2025</t>
  </si>
  <si>
    <r>
      <t xml:space="preserve">     </t>
    </r>
    <r>
      <rPr>
        <b/>
        <i/>
        <sz val="11"/>
        <color theme="1"/>
        <rFont val="Calibri"/>
        <family val="2"/>
        <scheme val="major"/>
      </rPr>
      <t xml:space="preserve">* Graduate Assistants: </t>
    </r>
    <r>
      <rPr>
        <sz val="11"/>
        <color theme="1"/>
        <rFont val="Calibri"/>
        <family val="2"/>
        <scheme val="major"/>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scheme val="major"/>
      </rPr>
      <t>https://grad.arizona.edu/funding/ga/graduate-assistant-and-associate-workload-policy</t>
    </r>
    <r>
      <rPr>
        <sz val="11"/>
        <color theme="1"/>
        <rFont val="Calibri"/>
        <family val="2"/>
        <scheme val="major"/>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scheme val="major"/>
      </rPr>
      <t>https://grad.arizona.edu/funding/ga/appointment-periods-and-fte-information</t>
    </r>
    <r>
      <rPr>
        <sz val="11"/>
        <color theme="1"/>
        <rFont val="Calibri"/>
        <family val="2"/>
        <scheme val="major"/>
      </rPr>
      <t>). 
GAs who are appointed during the Fall and/or Spring academic semesters are also eligible for tuition remission, reducing the tuition amount that a GA is charged (</t>
    </r>
    <r>
      <rPr>
        <sz val="11"/>
        <color rgb="FF0070C0"/>
        <rFont val="Calibri"/>
        <family val="2"/>
        <scheme val="major"/>
      </rPr>
      <t>https://grad.arizona.edu/funding/ga/benefits-appointment</t>
    </r>
    <r>
      <rPr>
        <sz val="11"/>
        <color theme="1"/>
        <rFont val="Calibri"/>
        <family val="2"/>
        <scheme val="major"/>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theme="1"/>
        <rFont val="Calibri"/>
        <family val="2"/>
        <scheme val="major"/>
      </rPr>
      <t xml:space="preserve">     NOTE: Graduate Base Tuition Rates for Fiscal Years 2024-2026 are not finalized and may be subject to change. These rates should only be used here for planning purposes. </t>
    </r>
  </si>
  <si>
    <t xml:space="preserve">Graduate Base Tuition Rate </t>
  </si>
  <si>
    <t xml:space="preserve">   Operating Budget Information &amp; Definitions:</t>
  </si>
  <si>
    <r>
      <t xml:space="preserve">     * Administrative Service Charge: </t>
    </r>
    <r>
      <rPr>
        <sz val="11"/>
        <color theme="1"/>
        <rFont val="Calibri"/>
        <family val="2"/>
        <scheme val="major"/>
      </rPr>
      <t>The University assesses all financial transactions a 2% administrative service charge or ASC to recover overhead costs incurred by these transactions (</t>
    </r>
    <r>
      <rPr>
        <sz val="11"/>
        <color rgb="FF0070C0"/>
        <rFont val="Calibri"/>
        <family val="2"/>
        <scheme val="major"/>
      </rPr>
      <t>https://policy.fso.arizona.edu/fsm/600/617</t>
    </r>
    <r>
      <rPr>
        <sz val="11"/>
        <color theme="1"/>
        <rFont val="Calibri"/>
        <family val="2"/>
        <scheme val="major"/>
      </rPr>
      <t xml:space="preserve">). This is automatically calculated in this template. Applicants do not need to do anything with ASC if funding for their project is approved as ASC is automatically assessed in UAccess and is budgeted for within this document. The CSF funding limit of $100,000 includes ASC. </t>
    </r>
  </si>
  <si>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t>
    </r>
    <r>
      <rPr>
        <b/>
        <u/>
        <sz val="11"/>
        <color theme="1"/>
        <rFont val="Calibri"/>
        <family val="2"/>
        <scheme val="major"/>
      </rPr>
      <t>not</t>
    </r>
    <r>
      <rPr>
        <sz val="11"/>
        <color theme="1"/>
        <rFont val="Calibri"/>
        <family val="2"/>
        <scheme val="major"/>
      </rPr>
      <t xml:space="preserve"> roll over from one year to the next without approval from the CSF Committee. </t>
    </r>
  </si>
  <si>
    <r>
      <t xml:space="preserve">     </t>
    </r>
    <r>
      <rPr>
        <b/>
        <i/>
        <sz val="11"/>
        <color theme="1"/>
        <rFont val="Calibri"/>
        <family val="2"/>
        <scheme val="minor"/>
      </rPr>
      <t>* Capital Equipment</t>
    </r>
    <r>
      <rPr>
        <sz val="11"/>
        <color theme="1"/>
        <rFont val="Calibri"/>
        <family val="2"/>
        <scheme val="minor"/>
      </rPr>
      <t>: The University defines capital equipment as an item which has a cost or fair market value of $5,000 ore more (</t>
    </r>
    <r>
      <rPr>
        <sz val="11"/>
        <color rgb="FF0070C0"/>
        <rFont val="Calibri"/>
        <family val="2"/>
        <scheme val="minor"/>
      </rPr>
      <t>https://policy.fso.arizona.edu/pmm/200/210</t>
    </r>
    <r>
      <rPr>
        <sz val="11"/>
        <color theme="1"/>
        <rFont val="Calibri"/>
        <family val="2"/>
        <scheme val="minor"/>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</si>
</sst>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 numFmtId="167" formatCode="_([$$-409]* #,##0.00_);_([$$-409]* \(#,##0.00\);_([$$-409]* &quot;-&quot;??_);_(@_)"/>
  </numFmts>
  <fonts count="40">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sz val="11"/>
      <color rgb="FF000000"/>
      <name val="Calibri"/>
    </font>
    <font>
      <sz val="11"/>
      <color rgb="FF000000"/>
      <name val="Calibri"/>
      <family val="2"/>
    </font>
    <font>
      <b/>
      <sz val="14"/>
      <color rgb="FFFFFFFF"/>
      <name val="Calibri"/>
      <family val="2"/>
    </font>
    <font>
      <b/>
      <sz val="11"/>
      <color rgb="FF000000"/>
      <name val="Calibri"/>
      <family val="2"/>
    </font>
    <font>
      <b/>
      <i/>
      <sz val="11"/>
      <color rgb="FF000000"/>
      <name val="Calibri"/>
    </font>
    <font>
      <sz val="11"/>
      <color rgb="FF0070C0"/>
      <name val="Calibri"/>
    </font>
    <font>
      <b/>
      <sz val="11"/>
      <color rgb="FF000000"/>
      <name val="Calibri"/>
    </font>
    <font>
      <sz val="11"/>
      <color theme="1"/>
      <name val="Calibri"/>
    </font>
  </fonts>
  <fills count="14">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
      <patternFill patternType="solid">
        <fgColor rgb="FFF2F2F2"/>
        <bgColor rgb="FF000000"/>
      </patternFill>
    </fill>
    <fill>
      <patternFill patternType="solid">
        <fgColor rgb="FFAB0520"/>
        <bgColor rgb="FF000000"/>
      </patternFill>
    </fill>
    <fill>
      <patternFill patternType="solid">
        <fgColor theme="7"/>
        <bgColor theme="7"/>
      </patternFill>
    </fill>
  </fills>
  <borders count="73">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41">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0" fontId="4" fillId="3" borderId="13" xfId="0" applyFont="1" applyFill="1" applyBorder="1" applyAlignment="1">
      <alignment horizontal="right"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1"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7"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2"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4" fillId="6" borderId="25" xfId="0" applyFont="1" applyFill="1" applyBorder="1" applyAlignment="1">
      <alignment horizontal="center"/>
    </xf>
    <xf numFmtId="0" fontId="14"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3" fillId="0" borderId="20" xfId="0" applyFont="1" applyBorder="1"/>
    <xf numFmtId="0" fontId="23" fillId="0" borderId="60" xfId="0" applyFont="1" applyBorder="1"/>
    <xf numFmtId="0" fontId="14" fillId="7" borderId="1" xfId="0" applyFont="1" applyFill="1" applyBorder="1" applyAlignment="1">
      <alignment horizontal="center" vertical="center"/>
    </xf>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5" fillId="7" borderId="17" xfId="0" applyFont="1" applyFill="1" applyBorder="1" applyAlignment="1">
      <alignment horizontal="center" vertical="center" wrapText="1"/>
    </xf>
    <xf numFmtId="0" fontId="14" fillId="0" borderId="43" xfId="0" applyFont="1" applyBorder="1" applyAlignment="1">
      <alignment horizontal="left" vertical="center" wrapText="1"/>
    </xf>
    <xf numFmtId="0" fontId="14"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4"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1" fillId="7" borderId="7" xfId="0" applyFont="1" applyFill="1" applyBorder="1" applyAlignment="1">
      <alignment horizontal="left" vertical="center"/>
    </xf>
    <xf numFmtId="0" fontId="16" fillId="3" borderId="48" xfId="0" applyFont="1" applyFill="1" applyBorder="1" applyAlignment="1">
      <alignment vertical="center"/>
    </xf>
    <xf numFmtId="0" fontId="16" fillId="3" borderId="38" xfId="0" applyFont="1" applyFill="1" applyBorder="1" applyAlignment="1">
      <alignment vertical="center"/>
    </xf>
    <xf numFmtId="0" fontId="33" fillId="0" borderId="1" xfId="0" applyFont="1" applyBorder="1"/>
    <xf numFmtId="0" fontId="35" fillId="0" borderId="21" xfId="0" applyFont="1" applyBorder="1" applyAlignment="1">
      <alignment horizontal="left" vertical="center"/>
    </xf>
    <xf numFmtId="0" fontId="35" fillId="0" borderId="29" xfId="0" applyFont="1" applyBorder="1" applyAlignment="1">
      <alignment horizontal="left" vertical="center"/>
    </xf>
    <xf numFmtId="0" fontId="33" fillId="0" borderId="44" xfId="0" applyFont="1" applyBorder="1" applyAlignment="1">
      <alignment horizontal="left" vertical="center"/>
    </xf>
    <xf numFmtId="39" fontId="11" fillId="7" borderId="68" xfId="0" applyNumberFormat="1" applyFont="1" applyFill="1" applyBorder="1" applyAlignment="1">
      <alignment horizontal="left" vertical="center" wrapText="1"/>
    </xf>
    <xf numFmtId="0" fontId="33" fillId="0" borderId="69" xfId="0" applyFont="1" applyBorder="1" applyAlignment="1">
      <alignment horizontal="left" vertical="center"/>
    </xf>
    <xf numFmtId="0" fontId="11" fillId="0" borderId="70" xfId="0" applyFont="1" applyBorder="1" applyAlignment="1">
      <alignment horizontal="left" vertical="center"/>
    </xf>
    <xf numFmtId="44" fontId="11" fillId="0" borderId="39" xfId="0" applyNumberFormat="1" applyFont="1" applyBorder="1" applyAlignment="1">
      <alignment horizontal="center" vertical="center"/>
    </xf>
    <xf numFmtId="44" fontId="11" fillId="0" borderId="71" xfId="0" applyNumberFormat="1" applyFont="1" applyBorder="1" applyAlignment="1">
      <alignment horizontal="center" vertic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165" fontId="1" fillId="9" borderId="9" xfId="0" applyNumberFormat="1" applyFont="1" applyFill="1" applyBorder="1" applyAlignment="1">
      <alignment horizontal="left" vertical="center" wrapText="1"/>
    </xf>
    <xf numFmtId="0" fontId="1" fillId="6" borderId="22" xfId="0" applyFont="1" applyFill="1" applyBorder="1" applyAlignment="1">
      <alignment horizontal="left" vertical="center" wrapText="1"/>
    </xf>
    <xf numFmtId="167" fontId="11" fillId="6" borderId="24" xfId="1" applyNumberFormat="1" applyFont="1" applyFill="1" applyBorder="1" applyAlignment="1">
      <alignment horizontal="center" vertical="center"/>
    </xf>
    <xf numFmtId="167" fontId="11" fillId="6" borderId="10" xfId="1" applyNumberFormat="1" applyFont="1" applyFill="1" applyBorder="1" applyAlignment="1">
      <alignment horizontal="center" vertical="center"/>
    </xf>
    <xf numFmtId="167" fontId="11" fillId="6" borderId="25" xfId="1" applyNumberFormat="1" applyFont="1" applyFill="1" applyBorder="1" applyAlignment="1">
      <alignment horizontal="center" vertical="center"/>
    </xf>
    <xf numFmtId="166" fontId="39" fillId="13" borderId="72" xfId="0" applyNumberFormat="1" applyFont="1" applyFill="1" applyBorder="1" applyAlignment="1">
      <alignment horizontal="left" vertical="center"/>
    </xf>
    <xf numFmtId="17" fontId="11" fillId="0" borderId="30" xfId="0" applyNumberFormat="1" applyFont="1" applyBorder="1" applyAlignment="1">
      <alignment horizontal="center"/>
    </xf>
    <xf numFmtId="15" fontId="11" fillId="0" borderId="32" xfId="0" applyNumberFormat="1" applyFont="1" applyBorder="1" applyAlignment="1">
      <alignment horizont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34" xfId="0" applyFont="1" applyBorder="1" applyAlignment="1">
      <alignment horizontal="left" wrapText="1"/>
    </xf>
    <xf numFmtId="0" fontId="5" fillId="0" borderId="35" xfId="0" applyFont="1" applyBorder="1" applyAlignment="1">
      <alignment horizontal="left" wrapText="1"/>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66"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38"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67" xfId="0" applyFont="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48"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50"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33" fillId="11" borderId="55" xfId="0" applyFont="1" applyFill="1" applyBorder="1" applyAlignment="1">
      <alignment horizontal="center" vertical="center"/>
    </xf>
    <xf numFmtId="0" fontId="33" fillId="11" borderId="53" xfId="0" applyFont="1" applyFill="1" applyBorder="1" applyAlignment="1">
      <alignment horizontal="center" vertical="center"/>
    </xf>
    <xf numFmtId="0" fontId="34" fillId="12" borderId="7" xfId="0" applyFont="1" applyFill="1" applyBorder="1" applyAlignment="1">
      <alignment horizontal="center" vertical="center"/>
    </xf>
    <xf numFmtId="0" fontId="34" fillId="12" borderId="8" xfId="0" applyFont="1" applyFill="1" applyBorder="1" applyAlignment="1">
      <alignment horizontal="center" vertical="center"/>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6" fillId="4" borderId="22" xfId="0" applyFont="1" applyFill="1" applyBorder="1" applyAlignment="1">
      <alignment horizontal="center"/>
    </xf>
    <xf numFmtId="0" fontId="30" fillId="9" borderId="2" xfId="0" applyFont="1" applyFill="1" applyBorder="1" applyAlignment="1">
      <alignment horizontal="left" vertical="center" wrapText="1"/>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36" fillId="9" borderId="5"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39" fillId="9" borderId="5"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workbookViewId="0"/>
  </sheetViews>
  <sheetFormatPr defaultColWidth="9" defaultRowHeight="14.45"/>
  <cols>
    <col min="1" max="1" width="2.875" style="9" customWidth="1"/>
    <col min="2" max="2" width="3.125" style="9" customWidth="1"/>
    <col min="3" max="3" width="30.625" style="9" customWidth="1"/>
    <col min="4" max="4" width="10.25" style="9" customWidth="1"/>
    <col min="5" max="8" width="30.625" style="9" customWidth="1"/>
    <col min="9" max="16384" width="9" style="9"/>
  </cols>
  <sheetData>
    <row r="2" spans="2:8">
      <c r="B2" s="328"/>
      <c r="C2" s="328"/>
      <c r="D2" s="328"/>
      <c r="E2" s="328"/>
    </row>
    <row r="3" spans="2:8">
      <c r="B3" s="328"/>
      <c r="C3" s="328"/>
      <c r="D3" s="328"/>
      <c r="E3" s="328"/>
    </row>
    <row r="4" spans="2:8">
      <c r="B4" s="328"/>
      <c r="C4" s="328"/>
      <c r="D4" s="328"/>
      <c r="E4" s="328"/>
    </row>
    <row r="5" spans="2:8">
      <c r="B5" s="328"/>
      <c r="C5" s="328"/>
      <c r="D5" s="328"/>
      <c r="E5" s="328"/>
    </row>
    <row r="6" spans="2:8">
      <c r="B6" s="328"/>
      <c r="C6" s="328"/>
      <c r="D6" s="328"/>
      <c r="E6" s="328"/>
    </row>
    <row r="7" spans="2:8">
      <c r="B7" s="10"/>
      <c r="C7" s="10"/>
      <c r="D7" s="10"/>
      <c r="E7" s="10"/>
    </row>
    <row r="8" spans="2:8" ht="69.95" customHeight="1">
      <c r="B8" s="341" t="s">
        <v>0</v>
      </c>
      <c r="C8" s="342"/>
      <c r="D8" s="342"/>
      <c r="E8" s="342"/>
      <c r="F8" s="342"/>
      <c r="G8" s="342"/>
      <c r="H8" s="342"/>
    </row>
    <row r="9" spans="2:8" ht="15" thickBot="1"/>
    <row r="10" spans="2:8" ht="26.45" thickBot="1">
      <c r="B10" s="329" t="s">
        <v>1</v>
      </c>
      <c r="C10" s="330"/>
      <c r="D10" s="330"/>
      <c r="E10" s="330"/>
      <c r="F10" s="330"/>
      <c r="G10" s="330"/>
      <c r="H10" s="331"/>
    </row>
    <row r="11" spans="2:8" ht="15" thickBot="1">
      <c r="B11" s="75"/>
      <c r="C11" s="76"/>
      <c r="D11" s="76"/>
      <c r="E11" s="76"/>
      <c r="F11" s="76"/>
      <c r="G11" s="76"/>
      <c r="H11" s="77"/>
    </row>
    <row r="12" spans="2:8">
      <c r="B12" s="332" t="s">
        <v>2</v>
      </c>
      <c r="C12" s="333"/>
      <c r="D12" s="333"/>
      <c r="E12" s="333"/>
      <c r="F12" s="333"/>
      <c r="G12" s="333"/>
      <c r="H12" s="334"/>
    </row>
    <row r="13" spans="2:8">
      <c r="B13" s="335"/>
      <c r="C13" s="336"/>
      <c r="D13" s="336"/>
      <c r="E13" s="336"/>
      <c r="F13" s="336"/>
      <c r="G13" s="336"/>
      <c r="H13" s="337"/>
    </row>
    <row r="14" spans="2:8">
      <c r="B14" s="335"/>
      <c r="C14" s="336"/>
      <c r="D14" s="336"/>
      <c r="E14" s="336"/>
      <c r="F14" s="336"/>
      <c r="G14" s="336"/>
      <c r="H14" s="337"/>
    </row>
    <row r="15" spans="2:8">
      <c r="B15" s="335"/>
      <c r="C15" s="336"/>
      <c r="D15" s="336"/>
      <c r="E15" s="336"/>
      <c r="F15" s="336"/>
      <c r="G15" s="336"/>
      <c r="H15" s="337"/>
    </row>
    <row r="16" spans="2:8">
      <c r="B16" s="335"/>
      <c r="C16" s="336"/>
      <c r="D16" s="336"/>
      <c r="E16" s="336"/>
      <c r="F16" s="336"/>
      <c r="G16" s="336"/>
      <c r="H16" s="337"/>
    </row>
    <row r="17" spans="2:8">
      <c r="B17" s="335"/>
      <c r="C17" s="336"/>
      <c r="D17" s="336"/>
      <c r="E17" s="336"/>
      <c r="F17" s="336"/>
      <c r="G17" s="336"/>
      <c r="H17" s="337"/>
    </row>
    <row r="18" spans="2:8">
      <c r="B18" s="335"/>
      <c r="C18" s="336"/>
      <c r="D18" s="336"/>
      <c r="E18" s="336"/>
      <c r="F18" s="336"/>
      <c r="G18" s="336"/>
      <c r="H18" s="337"/>
    </row>
    <row r="19" spans="2:8" ht="150" customHeight="1" thickBot="1">
      <c r="B19" s="338"/>
      <c r="C19" s="339"/>
      <c r="D19" s="339"/>
      <c r="E19" s="339"/>
      <c r="F19" s="339"/>
      <c r="G19" s="339"/>
      <c r="H19" s="340"/>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2"/>
  <sheetViews>
    <sheetView topLeftCell="J51" zoomScale="90" zoomScaleNormal="90" workbookViewId="0">
      <selection activeCell="O15" sqref="O15"/>
    </sheetView>
  </sheetViews>
  <sheetFormatPr defaultColWidth="9" defaultRowHeight="14.45"/>
  <cols>
    <col min="1" max="1" width="3.125" style="1" customWidth="1"/>
    <col min="2" max="2" width="22.875" style="1" bestFit="1" customWidth="1"/>
    <col min="3" max="3" width="26.875" style="1" bestFit="1" customWidth="1"/>
    <col min="4" max="4" width="13.75" style="1" customWidth="1"/>
    <col min="5" max="5" width="19.75" style="1" hidden="1" customWidth="1"/>
    <col min="6" max="6" width="13.625" style="1" bestFit="1" customWidth="1"/>
    <col min="7" max="7" width="18.75" style="1" customWidth="1"/>
    <col min="8" max="8" width="17.625" style="1" bestFit="1" customWidth="1"/>
    <col min="9" max="9" width="14.875" style="94" bestFit="1" customWidth="1"/>
    <col min="10" max="10" width="11.125" style="1" bestFit="1" customWidth="1"/>
    <col min="11" max="11" width="13.625" style="101" bestFit="1" customWidth="1"/>
    <col min="12" max="12" width="18.125" style="1" bestFit="1" customWidth="1"/>
    <col min="13" max="13" width="17.375" style="1" hidden="1" customWidth="1"/>
    <col min="14" max="14" width="13.625" style="1" bestFit="1" customWidth="1"/>
    <col min="15" max="15" width="16.875" style="94" bestFit="1" customWidth="1"/>
    <col min="16" max="16" width="18.125" style="1" bestFit="1" customWidth="1"/>
    <col min="17" max="17" width="16.25" style="1" bestFit="1" customWidth="1"/>
    <col min="18" max="18" width="18.125" style="1" bestFit="1" customWidth="1"/>
    <col min="19" max="19" width="12" style="99" bestFit="1" customWidth="1"/>
    <col min="20" max="20" width="10.875" style="99" customWidth="1"/>
    <col min="21" max="21" width="16.75" style="99" hidden="1" customWidth="1"/>
    <col min="22" max="22" width="30.625" style="53"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3" customWidth="1"/>
    <col min="29" max="16384" width="9" style="1"/>
  </cols>
  <sheetData>
    <row r="1" spans="1:23" ht="15" thickBot="1">
      <c r="A1" s="194"/>
      <c r="B1" s="194"/>
      <c r="C1" s="194"/>
      <c r="D1" s="194"/>
      <c r="E1" s="194"/>
      <c r="F1" s="194"/>
      <c r="G1" s="194"/>
      <c r="H1" s="194"/>
      <c r="I1" s="195"/>
      <c r="J1" s="194"/>
      <c r="K1" s="196"/>
      <c r="L1" s="194"/>
      <c r="M1" s="194"/>
      <c r="N1" s="194"/>
      <c r="O1" s="195"/>
      <c r="P1" s="194"/>
      <c r="Q1" s="194"/>
      <c r="R1" s="194"/>
      <c r="S1" s="197"/>
      <c r="T1" s="197"/>
      <c r="U1" s="197"/>
      <c r="V1" s="198"/>
      <c r="W1" s="194"/>
    </row>
    <row r="2" spans="1:23" ht="26.45" thickBot="1">
      <c r="A2" s="194"/>
      <c r="B2" s="369" t="str">
        <f>_xlfn.CONCAT("Campus Sustainability Fund - Annual Grant Funding Request - Personnel Summary for", " ",'Project Information Summary'!C12)</f>
        <v>Campus Sustainability Fund - Annual Grant Funding Request - Personnel Summary for Native Plant Gardens</v>
      </c>
      <c r="C2" s="370"/>
      <c r="D2" s="370"/>
      <c r="E2" s="370"/>
      <c r="F2" s="370"/>
      <c r="G2" s="370"/>
      <c r="H2" s="370"/>
      <c r="I2" s="370"/>
      <c r="J2" s="370"/>
      <c r="K2" s="370"/>
      <c r="L2" s="370"/>
      <c r="M2" s="370"/>
      <c r="N2" s="370"/>
      <c r="O2" s="371"/>
      <c r="P2" s="194"/>
      <c r="Q2" s="194"/>
      <c r="R2" s="194"/>
      <c r="S2" s="197"/>
      <c r="T2" s="197"/>
      <c r="U2" s="197"/>
      <c r="V2" s="198"/>
      <c r="W2" s="194"/>
    </row>
    <row r="3" spans="1:23" ht="15" thickBot="1">
      <c r="A3" s="194"/>
      <c r="B3" s="199"/>
      <c r="C3" s="200"/>
      <c r="D3" s="200"/>
      <c r="E3" s="200"/>
      <c r="F3" s="200"/>
      <c r="G3" s="200"/>
      <c r="H3" s="200"/>
      <c r="I3" s="201"/>
      <c r="J3" s="200"/>
      <c r="K3" s="202"/>
      <c r="L3" s="200"/>
      <c r="M3" s="200"/>
      <c r="N3" s="200"/>
      <c r="O3" s="203"/>
      <c r="P3" s="194"/>
      <c r="Q3" s="194"/>
      <c r="R3" s="194"/>
      <c r="S3" s="197"/>
      <c r="T3" s="197"/>
      <c r="U3" s="197"/>
      <c r="V3" s="198"/>
      <c r="W3" s="194"/>
    </row>
    <row r="4" spans="1:23" ht="45" customHeight="1">
      <c r="A4" s="194"/>
      <c r="B4" s="376" t="s">
        <v>3</v>
      </c>
      <c r="C4" s="377"/>
      <c r="D4" s="377"/>
      <c r="E4" s="377"/>
      <c r="F4" s="377"/>
      <c r="G4" s="377"/>
      <c r="H4" s="377"/>
      <c r="I4" s="377"/>
      <c r="J4" s="377"/>
      <c r="K4" s="377"/>
      <c r="L4" s="377"/>
      <c r="M4" s="377"/>
      <c r="N4" s="377"/>
      <c r="O4" s="378"/>
      <c r="P4" s="204"/>
      <c r="Q4" s="204"/>
      <c r="R4" s="204"/>
      <c r="S4" s="205"/>
      <c r="T4" s="205"/>
      <c r="U4" s="205"/>
      <c r="V4" s="204"/>
      <c r="W4" s="194"/>
    </row>
    <row r="5" spans="1:23" ht="30" customHeight="1">
      <c r="A5" s="194"/>
      <c r="B5" s="379" t="s">
        <v>4</v>
      </c>
      <c r="C5" s="380"/>
      <c r="D5" s="380"/>
      <c r="E5" s="380"/>
      <c r="F5" s="380"/>
      <c r="G5" s="380"/>
      <c r="H5" s="380"/>
      <c r="I5" s="380"/>
      <c r="J5" s="380"/>
      <c r="K5" s="380"/>
      <c r="L5" s="380"/>
      <c r="M5" s="380"/>
      <c r="N5" s="380"/>
      <c r="O5" s="381"/>
      <c r="P5" s="204"/>
      <c r="Q5" s="204"/>
      <c r="R5" s="204"/>
      <c r="S5" s="205"/>
      <c r="T5" s="205"/>
      <c r="U5" s="205"/>
      <c r="V5" s="204"/>
      <c r="W5" s="194"/>
    </row>
    <row r="6" spans="1:23" ht="43.5" customHeight="1">
      <c r="A6" s="194"/>
      <c r="B6" s="379" t="s">
        <v>5</v>
      </c>
      <c r="C6" s="380"/>
      <c r="D6" s="380"/>
      <c r="E6" s="380"/>
      <c r="F6" s="380"/>
      <c r="G6" s="380"/>
      <c r="H6" s="380"/>
      <c r="I6" s="380"/>
      <c r="J6" s="380"/>
      <c r="K6" s="380"/>
      <c r="L6" s="380"/>
      <c r="M6" s="380"/>
      <c r="N6" s="380"/>
      <c r="O6" s="381"/>
      <c r="P6" s="204"/>
      <c r="Q6" s="204"/>
      <c r="R6" s="204"/>
      <c r="S6" s="205"/>
      <c r="T6" s="205"/>
      <c r="U6" s="205"/>
      <c r="V6" s="204"/>
      <c r="W6" s="194"/>
    </row>
    <row r="7" spans="1:23" ht="30" customHeight="1" thickBot="1">
      <c r="A7" s="194"/>
      <c r="B7" s="382" t="s">
        <v>6</v>
      </c>
      <c r="C7" s="383"/>
      <c r="D7" s="383"/>
      <c r="E7" s="383"/>
      <c r="F7" s="383"/>
      <c r="G7" s="383"/>
      <c r="H7" s="383"/>
      <c r="I7" s="383"/>
      <c r="J7" s="383"/>
      <c r="K7" s="383"/>
      <c r="L7" s="383"/>
      <c r="M7" s="383"/>
      <c r="N7" s="383"/>
      <c r="O7" s="384"/>
      <c r="P7" s="204"/>
      <c r="Q7"/>
      <c r="R7"/>
      <c r="S7"/>
      <c r="T7"/>
      <c r="U7"/>
      <c r="V7" s="168"/>
      <c r="W7"/>
    </row>
    <row r="8" spans="1:23" ht="15" thickBot="1">
      <c r="A8" s="210"/>
      <c r="B8" s="211"/>
      <c r="C8" s="212"/>
      <c r="D8" s="212"/>
      <c r="E8" s="212"/>
      <c r="F8" s="212"/>
      <c r="G8" s="212"/>
      <c r="H8" s="212"/>
      <c r="I8" s="213"/>
      <c r="J8" s="212"/>
      <c r="K8" s="214"/>
      <c r="L8" s="212"/>
      <c r="M8" s="212"/>
      <c r="N8" s="212"/>
      <c r="O8" s="213"/>
      <c r="P8" s="212"/>
      <c r="Q8" s="215"/>
      <c r="R8" s="216"/>
      <c r="S8" s="217"/>
      <c r="T8" s="217"/>
      <c r="U8" s="217"/>
      <c r="V8" s="218"/>
      <c r="W8" s="210"/>
    </row>
    <row r="9" spans="1:23" ht="18.95" thickBot="1">
      <c r="A9" s="210"/>
      <c r="B9" s="346" t="s">
        <v>7</v>
      </c>
      <c r="C9" s="347"/>
      <c r="D9" s="347"/>
      <c r="E9" s="347"/>
      <c r="F9" s="347"/>
      <c r="G9" s="347"/>
      <c r="H9" s="347"/>
      <c r="I9" s="347"/>
      <c r="J9" s="347"/>
      <c r="K9" s="347"/>
      <c r="L9" s="347"/>
      <c r="M9" s="347"/>
      <c r="N9" s="347"/>
      <c r="O9" s="347"/>
      <c r="P9" s="347"/>
      <c r="Q9" s="347"/>
      <c r="R9" s="347"/>
      <c r="S9" s="347"/>
      <c r="T9" s="347"/>
      <c r="U9" s="347"/>
      <c r="V9" s="348"/>
      <c r="W9" s="210"/>
    </row>
    <row r="10" spans="1:23" ht="15" thickBot="1">
      <c r="A10" s="210"/>
      <c r="B10" s="361" t="s">
        <v>8</v>
      </c>
      <c r="C10" s="361" t="s">
        <v>9</v>
      </c>
      <c r="D10" s="343" t="s">
        <v>10</v>
      </c>
      <c r="E10" s="344"/>
      <c r="F10" s="344"/>
      <c r="G10" s="344"/>
      <c r="H10" s="344"/>
      <c r="I10" s="344"/>
      <c r="J10" s="344"/>
      <c r="K10" s="344"/>
      <c r="L10" s="344"/>
      <c r="M10" s="344"/>
      <c r="N10" s="344"/>
      <c r="O10" s="344"/>
      <c r="P10" s="344"/>
      <c r="Q10" s="344"/>
      <c r="R10" s="344"/>
      <c r="S10" s="344"/>
      <c r="T10" s="367"/>
      <c r="U10" s="119"/>
      <c r="V10" s="351" t="s">
        <v>11</v>
      </c>
      <c r="W10" s="210"/>
    </row>
    <row r="11" spans="1:23" ht="15" thickBot="1">
      <c r="A11" s="210"/>
      <c r="B11" s="362"/>
      <c r="C11" s="362"/>
      <c r="D11" s="372" t="str">
        <f>'Additional Info &amp; Definitions'!$D$16</f>
        <v>Fiscal Year 2023</v>
      </c>
      <c r="E11" s="385"/>
      <c r="F11" s="373"/>
      <c r="G11" s="373"/>
      <c r="H11" s="373"/>
      <c r="I11" s="374"/>
      <c r="J11" s="372" t="str">
        <f>'Additional Info &amp; Definitions'!$E$16</f>
        <v>Fiscal Year 2024</v>
      </c>
      <c r="K11" s="373"/>
      <c r="L11" s="373"/>
      <c r="M11" s="373"/>
      <c r="N11" s="373"/>
      <c r="O11" s="374"/>
      <c r="P11" s="372" t="str">
        <f>'Additional Info &amp; Definitions'!$F$16</f>
        <v>Fiscal Year 2025</v>
      </c>
      <c r="Q11" s="373"/>
      <c r="R11" s="373"/>
      <c r="S11" s="373"/>
      <c r="T11" s="374"/>
      <c r="U11" s="127"/>
      <c r="V11" s="352"/>
      <c r="W11" s="210"/>
    </row>
    <row r="12" spans="1:23" ht="15" thickBot="1">
      <c r="A12" s="210"/>
      <c r="B12" s="357"/>
      <c r="C12" s="375"/>
      <c r="D12" s="132" t="s">
        <v>12</v>
      </c>
      <c r="E12" s="133"/>
      <c r="F12" s="121" t="s">
        <v>13</v>
      </c>
      <c r="G12" s="121" t="s">
        <v>14</v>
      </c>
      <c r="H12" s="121" t="s">
        <v>15</v>
      </c>
      <c r="I12" s="134" t="s">
        <v>16</v>
      </c>
      <c r="J12" s="132" t="s">
        <v>12</v>
      </c>
      <c r="K12" s="135" t="s">
        <v>13</v>
      </c>
      <c r="L12" s="121" t="s">
        <v>14</v>
      </c>
      <c r="M12" s="121"/>
      <c r="N12" s="121" t="s">
        <v>15</v>
      </c>
      <c r="O12" s="134" t="s">
        <v>16</v>
      </c>
      <c r="P12" s="132" t="s">
        <v>12</v>
      </c>
      <c r="Q12" s="121" t="s">
        <v>13</v>
      </c>
      <c r="R12" s="121" t="s">
        <v>14</v>
      </c>
      <c r="S12" s="136" t="s">
        <v>15</v>
      </c>
      <c r="T12" s="137" t="s">
        <v>16</v>
      </c>
      <c r="U12" s="128"/>
      <c r="V12" s="219"/>
      <c r="W12" s="210"/>
    </row>
    <row r="13" spans="1:23" ht="60.75">
      <c r="A13" s="210"/>
      <c r="B13" s="220" t="s">
        <v>17</v>
      </c>
      <c r="C13" s="321" t="s">
        <v>18</v>
      </c>
      <c r="D13" s="222">
        <v>48.1</v>
      </c>
      <c r="E13" s="223"/>
      <c r="F13" s="224">
        <v>40</v>
      </c>
      <c r="G13" s="224">
        <v>3</v>
      </c>
      <c r="H13" s="225">
        <f>D13*F13*G13</f>
        <v>5772</v>
      </c>
      <c r="I13" s="226">
        <f>H13*'Additional Info &amp; Definitions'!$D$17</f>
        <v>1841.268</v>
      </c>
      <c r="J13" s="222">
        <v>48.1</v>
      </c>
      <c r="K13" s="227">
        <v>40</v>
      </c>
      <c r="L13" s="224">
        <v>3</v>
      </c>
      <c r="M13" s="224"/>
      <c r="N13" s="225">
        <f>J13*K13*L13</f>
        <v>5772</v>
      </c>
      <c r="O13" s="226">
        <f>N13*'Additional Info &amp; Definitions'!$E$17</f>
        <v>1847.04</v>
      </c>
      <c r="P13" s="222">
        <v>48.1</v>
      </c>
      <c r="Q13" s="224">
        <v>40</v>
      </c>
      <c r="R13" s="224">
        <v>3</v>
      </c>
      <c r="S13" s="225">
        <f>P13*Q13*R13</f>
        <v>5772</v>
      </c>
      <c r="T13" s="228">
        <f>S13*'Additional Info &amp; Definitions'!$F$17</f>
        <v>1881.672</v>
      </c>
      <c r="U13" s="229"/>
      <c r="V13" s="230" t="s">
        <v>19</v>
      </c>
      <c r="W13" s="210"/>
    </row>
    <row r="14" spans="1:23">
      <c r="A14" s="210"/>
      <c r="B14" s="231" t="s">
        <v>20</v>
      </c>
      <c r="C14" s="232"/>
      <c r="D14" s="222"/>
      <c r="E14" s="223"/>
      <c r="F14" s="233"/>
      <c r="G14" s="233"/>
      <c r="H14" s="225">
        <f>D14*F14*G14</f>
        <v>0</v>
      </c>
      <c r="I14" s="226">
        <f>H14*'Additional Info &amp; Definitions'!$D$17</f>
        <v>0</v>
      </c>
      <c r="J14" s="222"/>
      <c r="K14" s="234"/>
      <c r="L14" s="233"/>
      <c r="M14" s="233"/>
      <c r="N14" s="225">
        <f>J14*K14*L14</f>
        <v>0</v>
      </c>
      <c r="O14" s="226">
        <f>N14*'Additional Info &amp; Definitions'!$E$17</f>
        <v>0</v>
      </c>
      <c r="P14" s="222"/>
      <c r="Q14" s="233"/>
      <c r="R14" s="233"/>
      <c r="S14" s="225">
        <f>P14*Q14*R14</f>
        <v>0</v>
      </c>
      <c r="T14" s="228">
        <f>S14*'Additional Info &amp; Definitions'!$F$17</f>
        <v>0</v>
      </c>
      <c r="U14" s="229"/>
      <c r="V14" s="230"/>
      <c r="W14" s="210"/>
    </row>
    <row r="15" spans="1:23">
      <c r="A15" s="210"/>
      <c r="B15" s="231" t="s">
        <v>21</v>
      </c>
      <c r="C15" s="232"/>
      <c r="D15" s="222"/>
      <c r="E15" s="223"/>
      <c r="F15" s="233"/>
      <c r="G15" s="233"/>
      <c r="H15" s="225">
        <f>D15*F15*G15</f>
        <v>0</v>
      </c>
      <c r="I15" s="226">
        <f>H15*'Additional Info &amp; Definitions'!$D$17</f>
        <v>0</v>
      </c>
      <c r="J15" s="222"/>
      <c r="K15" s="234"/>
      <c r="L15" s="233"/>
      <c r="M15" s="233"/>
      <c r="N15" s="225">
        <f>J15*K15*L15</f>
        <v>0</v>
      </c>
      <c r="O15" s="226">
        <f>N15*'Additional Info &amp; Definitions'!$E$17</f>
        <v>0</v>
      </c>
      <c r="P15" s="222"/>
      <c r="Q15" s="233"/>
      <c r="R15" s="233"/>
      <c r="S15" s="225">
        <f>P15*Q15*R15</f>
        <v>0</v>
      </c>
      <c r="T15" s="228">
        <f>S15*'Additional Info &amp; Definitions'!$F$17</f>
        <v>0</v>
      </c>
      <c r="U15" s="229"/>
      <c r="V15" s="230"/>
      <c r="W15" s="210"/>
    </row>
    <row r="16" spans="1:23" ht="15" thickBot="1">
      <c r="A16" s="210"/>
      <c r="B16" s="235" t="s">
        <v>22</v>
      </c>
      <c r="C16" s="236"/>
      <c r="D16" s="237"/>
      <c r="E16" s="238"/>
      <c r="F16" s="239"/>
      <c r="G16" s="239"/>
      <c r="H16" s="240">
        <f>D16*F16*G16</f>
        <v>0</v>
      </c>
      <c r="I16" s="241">
        <f>H16*'Additional Info &amp; Definitions'!$D$17</f>
        <v>0</v>
      </c>
      <c r="J16" s="237"/>
      <c r="K16" s="242"/>
      <c r="L16" s="239"/>
      <c r="M16" s="239"/>
      <c r="N16" s="240">
        <f>J16*K16*L16</f>
        <v>0</v>
      </c>
      <c r="O16" s="226">
        <f>N16*'Additional Info &amp; Definitions'!$E$17</f>
        <v>0</v>
      </c>
      <c r="P16" s="237"/>
      <c r="Q16" s="239"/>
      <c r="R16" s="239"/>
      <c r="S16" s="240">
        <f>P16*Q16*R16</f>
        <v>0</v>
      </c>
      <c r="T16" s="228">
        <f>S16*'Additional Info &amp; Definitions'!$F$17</f>
        <v>0</v>
      </c>
      <c r="U16" s="243"/>
      <c r="V16" s="244"/>
      <c r="W16" s="210"/>
    </row>
    <row r="17" spans="1:28" ht="15" thickBot="1">
      <c r="A17" s="210"/>
      <c r="B17" s="211"/>
      <c r="C17" s="212"/>
      <c r="D17" s="245"/>
      <c r="E17" s="245"/>
      <c r="F17" s="245"/>
      <c r="G17" s="245"/>
      <c r="H17" s="245"/>
      <c r="I17" s="246"/>
      <c r="J17" s="212"/>
      <c r="K17" s="214"/>
      <c r="L17" s="212"/>
      <c r="M17" s="212"/>
      <c r="N17" s="212"/>
      <c r="O17" s="213"/>
      <c r="P17" s="212"/>
      <c r="Q17" s="215"/>
      <c r="R17" s="216"/>
      <c r="S17" s="217"/>
      <c r="T17" s="217"/>
      <c r="U17" s="217"/>
      <c r="V17" s="218"/>
      <c r="W17" s="210"/>
      <c r="X17" s="194"/>
      <c r="Y17" s="194"/>
      <c r="Z17" s="194"/>
      <c r="AA17" s="194"/>
      <c r="AB17" s="198"/>
    </row>
    <row r="18" spans="1:28" s="8" customFormat="1" ht="15" thickBot="1">
      <c r="A18" s="210"/>
      <c r="B18" s="359" t="s">
        <v>23</v>
      </c>
      <c r="C18" s="360"/>
      <c r="D18" s="2"/>
      <c r="E18" s="2"/>
      <c r="F18" s="2"/>
      <c r="G18" s="4" t="str">
        <f>_xlfn.CONCAT('Additional Info &amp; Definitions'!D16," ","Total")</f>
        <v>Fiscal Year 2023 Total</v>
      </c>
      <c r="H18" s="5">
        <f>SUM(H13:H16)</f>
        <v>5772</v>
      </c>
      <c r="I18" s="95">
        <f>SUM(I13:I16)</f>
        <v>1841.268</v>
      </c>
      <c r="J18" s="3"/>
      <c r="K18" s="102"/>
      <c r="L18" s="4" t="str">
        <f>_xlfn.CONCAT('Additional Info &amp; Definitions'!E16," ","Total")</f>
        <v>Fiscal Year 2024 Total</v>
      </c>
      <c r="M18" s="126"/>
      <c r="N18" s="7">
        <f>SUM(N13:N16)</f>
        <v>5772</v>
      </c>
      <c r="O18" s="247">
        <f>SUM(O13:O16)</f>
        <v>1847.04</v>
      </c>
      <c r="P18" s="248"/>
      <c r="Q18" s="249"/>
      <c r="R18" s="4" t="str">
        <f>_xlfn.CONCAT('Additional Info &amp; Definitions'!F16," ","Total")</f>
        <v>Fiscal Year 2025 Total</v>
      </c>
      <c r="S18" s="5">
        <f>SUM(S13:S16)</f>
        <v>5772</v>
      </c>
      <c r="T18" s="6">
        <f>SUM(T13:T16)</f>
        <v>1881.672</v>
      </c>
      <c r="U18" s="129"/>
      <c r="V18" s="250"/>
      <c r="W18" s="210"/>
      <c r="X18" s="210"/>
      <c r="Y18" s="210"/>
      <c r="Z18" s="210"/>
      <c r="AA18" s="210"/>
      <c r="AB18" s="251"/>
    </row>
    <row r="19" spans="1:28" s="8" customFormat="1" ht="15" thickBot="1">
      <c r="A19" s="210"/>
      <c r="B19" s="252"/>
      <c r="C19" s="253"/>
      <c r="D19" s="253"/>
      <c r="E19" s="253"/>
      <c r="F19" s="253"/>
      <c r="G19" s="253"/>
      <c r="H19" s="253"/>
      <c r="I19" s="254"/>
      <c r="J19" s="253"/>
      <c r="K19" s="255"/>
      <c r="L19" s="253"/>
      <c r="M19" s="253"/>
      <c r="N19" s="253"/>
      <c r="O19" s="254"/>
      <c r="P19" s="253"/>
      <c r="Q19" s="256"/>
      <c r="R19" s="257"/>
      <c r="S19" s="258"/>
      <c r="T19" s="258"/>
      <c r="U19" s="258"/>
      <c r="V19" s="259"/>
      <c r="W19" s="210"/>
      <c r="X19" s="210"/>
      <c r="Y19" s="210"/>
      <c r="Z19" s="210"/>
      <c r="AA19" s="210"/>
      <c r="AB19" s="251"/>
    </row>
    <row r="20" spans="1:28" ht="15" thickBot="1">
      <c r="A20" s="194"/>
      <c r="B20" s="78"/>
      <c r="C20" s="79"/>
      <c r="D20" s="79"/>
      <c r="E20" s="79"/>
      <c r="F20" s="79"/>
      <c r="G20" s="79"/>
      <c r="H20" s="79"/>
      <c r="I20" s="96"/>
      <c r="J20" s="260"/>
      <c r="K20" s="261"/>
      <c r="L20" s="260"/>
      <c r="M20" s="260"/>
      <c r="N20" s="260"/>
      <c r="O20" s="262"/>
      <c r="P20" s="260"/>
      <c r="Q20" s="263"/>
      <c r="R20" s="264"/>
      <c r="S20" s="265"/>
      <c r="T20" s="265"/>
      <c r="U20" s="265"/>
      <c r="V20" s="266"/>
      <c r="W20" s="194"/>
      <c r="X20" s="194"/>
      <c r="Y20" s="194"/>
      <c r="Z20" s="194"/>
      <c r="AA20" s="194"/>
      <c r="AB20" s="198"/>
    </row>
    <row r="21" spans="1:28" ht="18.95" thickBot="1">
      <c r="A21" s="210"/>
      <c r="B21" s="346" t="s">
        <v>24</v>
      </c>
      <c r="C21" s="347"/>
      <c r="D21" s="347"/>
      <c r="E21" s="347"/>
      <c r="F21" s="347"/>
      <c r="G21" s="347"/>
      <c r="H21" s="347"/>
      <c r="I21" s="347"/>
      <c r="J21" s="347"/>
      <c r="K21" s="347"/>
      <c r="L21" s="347"/>
      <c r="M21" s="347"/>
      <c r="N21" s="347"/>
      <c r="O21" s="347"/>
      <c r="P21" s="347"/>
      <c r="Q21" s="347"/>
      <c r="R21" s="347"/>
      <c r="S21" s="347"/>
      <c r="T21" s="347"/>
      <c r="U21" s="347"/>
      <c r="V21" s="348"/>
      <c r="W21" s="210"/>
      <c r="X21" s="194"/>
      <c r="Y21" s="194"/>
      <c r="Z21" s="194"/>
      <c r="AA21" s="194"/>
      <c r="AB21" s="198"/>
    </row>
    <row r="22" spans="1:28" ht="15" thickBot="1">
      <c r="A22" s="210"/>
      <c r="B22" s="349" t="s">
        <v>8</v>
      </c>
      <c r="C22" s="349" t="s">
        <v>9</v>
      </c>
      <c r="D22" s="343" t="s">
        <v>10</v>
      </c>
      <c r="E22" s="344"/>
      <c r="F22" s="344"/>
      <c r="G22" s="344"/>
      <c r="H22" s="344"/>
      <c r="I22" s="344"/>
      <c r="J22" s="344"/>
      <c r="K22" s="344"/>
      <c r="L22" s="344"/>
      <c r="M22" s="344"/>
      <c r="N22" s="344"/>
      <c r="O22" s="344"/>
      <c r="P22" s="344"/>
      <c r="Q22" s="344"/>
      <c r="R22" s="344"/>
      <c r="S22" s="344"/>
      <c r="T22" s="345"/>
      <c r="U22" s="120"/>
      <c r="V22" s="351" t="s">
        <v>11</v>
      </c>
      <c r="W22" s="210"/>
      <c r="X22" s="194"/>
      <c r="Y22" s="194"/>
      <c r="Z22" s="194"/>
      <c r="AA22" s="194"/>
      <c r="AB22" s="198"/>
    </row>
    <row r="23" spans="1:28" ht="15" thickBot="1">
      <c r="A23" s="210"/>
      <c r="B23" s="350"/>
      <c r="C23" s="350"/>
      <c r="D23" s="343" t="str">
        <f>'Additional Info &amp; Definitions'!$D$16</f>
        <v>Fiscal Year 2023</v>
      </c>
      <c r="E23" s="344"/>
      <c r="F23" s="344"/>
      <c r="G23" s="344"/>
      <c r="H23" s="344"/>
      <c r="I23" s="345"/>
      <c r="J23" s="343" t="str">
        <f>'Additional Info &amp; Definitions'!$E$16</f>
        <v>Fiscal Year 2024</v>
      </c>
      <c r="K23" s="344"/>
      <c r="L23" s="344"/>
      <c r="M23" s="344"/>
      <c r="N23" s="344"/>
      <c r="O23" s="345"/>
      <c r="P23" s="343" t="str">
        <f>'Additional Info &amp; Definitions'!$F$16</f>
        <v>Fiscal Year 2025</v>
      </c>
      <c r="Q23" s="344"/>
      <c r="R23" s="344"/>
      <c r="S23" s="344"/>
      <c r="T23" s="345"/>
      <c r="U23" s="127"/>
      <c r="V23" s="352"/>
      <c r="W23" s="210"/>
      <c r="X23" s="194"/>
      <c r="Y23" s="194"/>
      <c r="Z23" s="194"/>
      <c r="AA23" s="194"/>
      <c r="AB23" s="198"/>
    </row>
    <row r="24" spans="1:28" ht="15" thickBot="1">
      <c r="A24" s="210"/>
      <c r="B24" s="355"/>
      <c r="C24" s="356"/>
      <c r="D24" s="132" t="s">
        <v>12</v>
      </c>
      <c r="E24" s="133"/>
      <c r="F24" s="121" t="s">
        <v>13</v>
      </c>
      <c r="G24" s="121" t="s">
        <v>14</v>
      </c>
      <c r="H24" s="121" t="s">
        <v>15</v>
      </c>
      <c r="I24" s="134" t="s">
        <v>16</v>
      </c>
      <c r="J24" s="132" t="s">
        <v>12</v>
      </c>
      <c r="K24" s="135" t="s">
        <v>13</v>
      </c>
      <c r="L24" s="121" t="s">
        <v>14</v>
      </c>
      <c r="M24" s="121"/>
      <c r="N24" s="121" t="s">
        <v>15</v>
      </c>
      <c r="O24" s="134" t="s">
        <v>16</v>
      </c>
      <c r="P24" s="132" t="s">
        <v>12</v>
      </c>
      <c r="Q24" s="121" t="s">
        <v>13</v>
      </c>
      <c r="R24" s="121" t="s">
        <v>14</v>
      </c>
      <c r="S24" s="136" t="s">
        <v>15</v>
      </c>
      <c r="T24" s="137" t="s">
        <v>16</v>
      </c>
      <c r="U24" s="128"/>
      <c r="V24" s="219"/>
      <c r="W24" s="210"/>
      <c r="X24" s="194"/>
      <c r="Y24" s="194"/>
      <c r="Z24" s="194"/>
      <c r="AA24" s="194"/>
      <c r="AB24" s="198"/>
    </row>
    <row r="25" spans="1:28">
      <c r="A25" s="210"/>
      <c r="B25" s="220" t="s">
        <v>17</v>
      </c>
      <c r="C25" s="221"/>
      <c r="D25" s="267"/>
      <c r="E25" s="268"/>
      <c r="F25" s="224"/>
      <c r="G25" s="224"/>
      <c r="H25" s="269">
        <f>D25*F25*G25</f>
        <v>0</v>
      </c>
      <c r="I25" s="270">
        <f>H25*'Additional Info &amp; Definitions'!$D$18</f>
        <v>0</v>
      </c>
      <c r="J25" s="267"/>
      <c r="K25" s="271"/>
      <c r="L25" s="272"/>
      <c r="M25" s="273"/>
      <c r="N25" s="269">
        <f>J25*K25*L25</f>
        <v>0</v>
      </c>
      <c r="O25" s="270">
        <f>N25*'Additional Info &amp; Definitions'!$E$18</f>
        <v>0</v>
      </c>
      <c r="P25" s="267"/>
      <c r="Q25" s="274"/>
      <c r="R25" s="224"/>
      <c r="S25" s="269">
        <f>P25*Q25*R25</f>
        <v>0</v>
      </c>
      <c r="T25" s="275">
        <f>S25*'Additional Info &amp; Definitions'!$F$18</f>
        <v>0</v>
      </c>
      <c r="U25" s="275"/>
      <c r="V25" s="230"/>
      <c r="W25" s="210"/>
      <c r="X25" s="194"/>
      <c r="Y25" s="194"/>
      <c r="Z25" s="194"/>
      <c r="AA25" s="194"/>
      <c r="AB25" s="198"/>
    </row>
    <row r="26" spans="1:28">
      <c r="A26" s="210"/>
      <c r="B26" s="231" t="s">
        <v>20</v>
      </c>
      <c r="C26" s="232"/>
      <c r="D26" s="267"/>
      <c r="E26" s="268"/>
      <c r="F26" s="233"/>
      <c r="G26" s="233"/>
      <c r="H26" s="269">
        <f>D26*F26*G26</f>
        <v>0</v>
      </c>
      <c r="I26" s="270">
        <f>H26*'Additional Info &amp; Definitions'!$D$18</f>
        <v>0</v>
      </c>
      <c r="J26" s="267"/>
      <c r="K26" s="276"/>
      <c r="L26" s="277"/>
      <c r="M26" s="273"/>
      <c r="N26" s="269">
        <f t="shared" ref="N26:N28" si="0">J26*K26*L26</f>
        <v>0</v>
      </c>
      <c r="O26" s="270">
        <f>N26*'Additional Info &amp; Definitions'!$E$18</f>
        <v>0</v>
      </c>
      <c r="P26" s="267"/>
      <c r="Q26" s="278"/>
      <c r="R26" s="233"/>
      <c r="S26" s="269">
        <f t="shared" ref="S26:S28" si="1">P26*Q26*R26</f>
        <v>0</v>
      </c>
      <c r="T26" s="275">
        <f>S26*'Additional Info &amp; Definitions'!$F$18</f>
        <v>0</v>
      </c>
      <c r="U26" s="275"/>
      <c r="V26" s="230"/>
      <c r="W26" s="210"/>
      <c r="X26" s="194"/>
      <c r="Y26" s="194"/>
      <c r="Z26" s="194"/>
      <c r="AA26" s="194"/>
      <c r="AB26" s="198"/>
    </row>
    <row r="27" spans="1:28">
      <c r="A27" s="210"/>
      <c r="B27" s="231" t="s">
        <v>21</v>
      </c>
      <c r="C27" s="232"/>
      <c r="D27" s="267"/>
      <c r="E27" s="268"/>
      <c r="F27" s="233"/>
      <c r="G27" s="233"/>
      <c r="H27" s="269">
        <f>D27*F27*G27</f>
        <v>0</v>
      </c>
      <c r="I27" s="270">
        <f>H27*'Additional Info &amp; Definitions'!$D$18</f>
        <v>0</v>
      </c>
      <c r="J27" s="267"/>
      <c r="K27" s="276"/>
      <c r="L27" s="277"/>
      <c r="M27" s="273"/>
      <c r="N27" s="269">
        <f t="shared" si="0"/>
        <v>0</v>
      </c>
      <c r="O27" s="270">
        <f>N27*'Additional Info &amp; Definitions'!$E$18</f>
        <v>0</v>
      </c>
      <c r="P27" s="267"/>
      <c r="Q27" s="278"/>
      <c r="R27" s="233"/>
      <c r="S27" s="269">
        <f t="shared" si="1"/>
        <v>0</v>
      </c>
      <c r="T27" s="275">
        <f>S27*'Additional Info &amp; Definitions'!$F$18</f>
        <v>0</v>
      </c>
      <c r="U27" s="275"/>
      <c r="V27" s="230"/>
      <c r="W27" s="210"/>
      <c r="X27" s="194"/>
      <c r="Y27" s="194"/>
      <c r="Z27" s="194"/>
      <c r="AA27" s="194"/>
      <c r="AB27" s="198"/>
    </row>
    <row r="28" spans="1:28" ht="15" thickBot="1">
      <c r="A28" s="210"/>
      <c r="B28" s="235" t="s">
        <v>22</v>
      </c>
      <c r="C28" s="236"/>
      <c r="D28" s="267"/>
      <c r="E28" s="279"/>
      <c r="F28" s="239"/>
      <c r="G28" s="239"/>
      <c r="H28" s="280">
        <f>D28*F28*G28</f>
        <v>0</v>
      </c>
      <c r="I28" s="270">
        <f>H28*'Additional Info &amp; Definitions'!$D$18</f>
        <v>0</v>
      </c>
      <c r="J28" s="267"/>
      <c r="K28" s="281"/>
      <c r="L28" s="282"/>
      <c r="M28" s="283"/>
      <c r="N28" s="280">
        <f t="shared" si="0"/>
        <v>0</v>
      </c>
      <c r="O28" s="270">
        <f>N28*'Additional Info &amp; Definitions'!$E$18</f>
        <v>0</v>
      </c>
      <c r="P28" s="267"/>
      <c r="Q28" s="284"/>
      <c r="R28" s="239"/>
      <c r="S28" s="280">
        <f t="shared" si="1"/>
        <v>0</v>
      </c>
      <c r="T28" s="275">
        <f>S28*'Additional Info &amp; Definitions'!$F$18</f>
        <v>0</v>
      </c>
      <c r="U28" s="275"/>
      <c r="V28" s="244"/>
      <c r="W28" s="210"/>
      <c r="X28" s="194"/>
      <c r="Y28" s="194"/>
      <c r="Z28" s="194"/>
      <c r="AA28" s="194"/>
      <c r="AB28" s="198"/>
    </row>
    <row r="29" spans="1:28" ht="15" thickBot="1">
      <c r="A29" s="210"/>
      <c r="B29" s="211"/>
      <c r="C29" s="212"/>
      <c r="D29" s="212"/>
      <c r="E29" s="212"/>
      <c r="F29" s="212"/>
      <c r="G29" s="212"/>
      <c r="H29" s="212"/>
      <c r="I29" s="213"/>
      <c r="J29" s="212"/>
      <c r="K29" s="214"/>
      <c r="L29" s="212"/>
      <c r="M29" s="212"/>
      <c r="N29" s="212"/>
      <c r="O29" s="213"/>
      <c r="P29" s="212"/>
      <c r="Q29" s="215"/>
      <c r="R29" s="216"/>
      <c r="S29" s="217"/>
      <c r="T29" s="217"/>
      <c r="U29" s="217"/>
      <c r="V29" s="218"/>
      <c r="W29" s="210"/>
      <c r="X29" s="194"/>
      <c r="Y29" s="194"/>
      <c r="Z29" s="194"/>
      <c r="AA29" s="194"/>
      <c r="AB29" s="198"/>
    </row>
    <row r="30" spans="1:28" s="8" customFormat="1" ht="15" thickBot="1">
      <c r="A30" s="210"/>
      <c r="B30" s="353" t="s">
        <v>23</v>
      </c>
      <c r="C30" s="354"/>
      <c r="D30" s="2"/>
      <c r="E30" s="2"/>
      <c r="F30" s="2"/>
      <c r="G30" s="4" t="str">
        <f>_xlfn.CONCAT('Additional Info &amp; Definitions'!D16," ","Total")</f>
        <v>Fiscal Year 2023 Total</v>
      </c>
      <c r="H30" s="5">
        <f>SUM(H25:H28)</f>
        <v>0</v>
      </c>
      <c r="I30" s="95">
        <f>SUM(I25:I28)</f>
        <v>0</v>
      </c>
      <c r="J30" s="3"/>
      <c r="K30" s="102"/>
      <c r="L30" s="4" t="str">
        <f>_xlfn.CONCAT('Additional Info &amp; Definitions'!E16," ","Total")</f>
        <v>Fiscal Year 2024 Total</v>
      </c>
      <c r="M30" s="126"/>
      <c r="N30" s="7">
        <f>SUM(N25:N28)</f>
        <v>0</v>
      </c>
      <c r="O30" s="247">
        <f t="shared" ref="O30" si="2">SUM(O25:O28)</f>
        <v>0</v>
      </c>
      <c r="P30" s="248"/>
      <c r="Q30" s="249"/>
      <c r="R30" s="4" t="str">
        <f>_xlfn.CONCAT('Additional Info &amp; Definitions'!F16," ","Total")</f>
        <v>Fiscal Year 2025 Total</v>
      </c>
      <c r="S30" s="5">
        <f>SUM(S25:S28)</f>
        <v>0</v>
      </c>
      <c r="T30" s="6">
        <f>SUM(T25:T28)</f>
        <v>0</v>
      </c>
      <c r="U30" s="129"/>
      <c r="V30" s="250"/>
      <c r="W30" s="210"/>
      <c r="X30" s="210"/>
      <c r="Y30" s="210"/>
      <c r="Z30" s="210"/>
      <c r="AA30" s="210"/>
      <c r="AB30" s="251"/>
    </row>
    <row r="31" spans="1:28" s="8" customFormat="1" ht="15" thickBot="1">
      <c r="A31" s="210"/>
      <c r="B31" s="252"/>
      <c r="C31" s="253"/>
      <c r="D31" s="253"/>
      <c r="E31" s="253"/>
      <c r="F31" s="253"/>
      <c r="G31" s="253"/>
      <c r="H31" s="253"/>
      <c r="I31" s="254"/>
      <c r="J31" s="253"/>
      <c r="K31" s="255"/>
      <c r="L31" s="253"/>
      <c r="M31" s="253"/>
      <c r="N31" s="253"/>
      <c r="O31" s="254"/>
      <c r="P31" s="253"/>
      <c r="Q31" s="256"/>
      <c r="R31" s="257"/>
      <c r="S31" s="258"/>
      <c r="T31" s="258"/>
      <c r="U31" s="258"/>
      <c r="V31" s="259"/>
      <c r="W31" s="210"/>
      <c r="X31" s="210"/>
      <c r="Y31" s="210"/>
      <c r="Z31" s="210"/>
      <c r="AA31" s="210"/>
      <c r="AB31" s="251"/>
    </row>
    <row r="32" spans="1:28" s="8" customFormat="1" ht="15" thickBot="1">
      <c r="A32" s="210"/>
      <c r="B32" s="285"/>
      <c r="C32" s="286"/>
      <c r="D32" s="286"/>
      <c r="E32" s="286"/>
      <c r="F32" s="286"/>
      <c r="G32" s="286"/>
      <c r="H32" s="286"/>
      <c r="I32" s="287"/>
      <c r="J32" s="286"/>
      <c r="K32" s="288"/>
      <c r="L32" s="286"/>
      <c r="M32" s="286"/>
      <c r="N32" s="286"/>
      <c r="O32" s="287"/>
      <c r="P32" s="286"/>
      <c r="Q32" s="263"/>
      <c r="R32" s="264"/>
      <c r="S32" s="265"/>
      <c r="T32" s="265"/>
      <c r="U32" s="265"/>
      <c r="V32" s="266"/>
      <c r="W32" s="210"/>
      <c r="X32" s="210"/>
      <c r="Y32" s="210"/>
      <c r="Z32" s="210"/>
      <c r="AA32" s="210"/>
      <c r="AB32" s="251"/>
    </row>
    <row r="33" spans="1:28" ht="18.95" thickBot="1">
      <c r="A33" s="210"/>
      <c r="B33" s="346" t="s">
        <v>25</v>
      </c>
      <c r="C33" s="347"/>
      <c r="D33" s="347"/>
      <c r="E33" s="347"/>
      <c r="F33" s="347"/>
      <c r="G33" s="347"/>
      <c r="H33" s="347"/>
      <c r="I33" s="347"/>
      <c r="J33" s="347"/>
      <c r="K33" s="347"/>
      <c r="L33" s="347"/>
      <c r="M33" s="347"/>
      <c r="N33" s="347"/>
      <c r="O33" s="347"/>
      <c r="P33" s="347"/>
      <c r="Q33" s="347"/>
      <c r="R33" s="347"/>
      <c r="S33" s="347"/>
      <c r="T33" s="347"/>
      <c r="U33" s="347"/>
      <c r="V33" s="348"/>
      <c r="W33" s="210"/>
      <c r="X33" s="194"/>
      <c r="Y33" s="194"/>
      <c r="Z33" s="194"/>
      <c r="AA33" s="194"/>
      <c r="AB33" s="198"/>
    </row>
    <row r="34" spans="1:28" ht="15" thickBot="1">
      <c r="A34" s="210"/>
      <c r="B34" s="349" t="s">
        <v>8</v>
      </c>
      <c r="C34" s="349" t="s">
        <v>9</v>
      </c>
      <c r="D34" s="343" t="s">
        <v>10</v>
      </c>
      <c r="E34" s="344"/>
      <c r="F34" s="344"/>
      <c r="G34" s="344"/>
      <c r="H34" s="344"/>
      <c r="I34" s="344"/>
      <c r="J34" s="344"/>
      <c r="K34" s="344"/>
      <c r="L34" s="344"/>
      <c r="M34" s="344"/>
      <c r="N34" s="344"/>
      <c r="O34" s="344"/>
      <c r="P34" s="344"/>
      <c r="Q34" s="344"/>
      <c r="R34" s="344"/>
      <c r="S34" s="344"/>
      <c r="T34" s="345"/>
      <c r="U34" s="120"/>
      <c r="V34" s="351" t="s">
        <v>11</v>
      </c>
      <c r="W34" s="210"/>
      <c r="X34" s="194"/>
      <c r="Y34" s="194"/>
      <c r="Z34" s="194"/>
      <c r="AA34" s="194"/>
      <c r="AB34" s="198"/>
    </row>
    <row r="35" spans="1:28" ht="15" thickBot="1">
      <c r="A35" s="210"/>
      <c r="B35" s="350"/>
      <c r="C35" s="350"/>
      <c r="D35" s="343" t="str">
        <f>'Additional Info &amp; Definitions'!$D$16</f>
        <v>Fiscal Year 2023</v>
      </c>
      <c r="E35" s="344"/>
      <c r="F35" s="344"/>
      <c r="G35" s="344"/>
      <c r="H35" s="344"/>
      <c r="I35" s="345"/>
      <c r="J35" s="343" t="str">
        <f>'Additional Info &amp; Definitions'!$E$16</f>
        <v>Fiscal Year 2024</v>
      </c>
      <c r="K35" s="344"/>
      <c r="L35" s="344"/>
      <c r="M35" s="344"/>
      <c r="N35" s="344"/>
      <c r="O35" s="345"/>
      <c r="P35" s="343" t="str">
        <f>'Additional Info &amp; Definitions'!$F$16</f>
        <v>Fiscal Year 2025</v>
      </c>
      <c r="Q35" s="344"/>
      <c r="R35" s="344"/>
      <c r="S35" s="344"/>
      <c r="T35" s="345"/>
      <c r="U35" s="127"/>
      <c r="V35" s="352"/>
      <c r="W35" s="210"/>
      <c r="X35" s="194"/>
      <c r="Y35" s="194"/>
      <c r="Z35" s="194"/>
      <c r="AA35" s="194"/>
      <c r="AB35" s="198"/>
    </row>
    <row r="36" spans="1:28" ht="15" thickBot="1">
      <c r="A36" s="210"/>
      <c r="B36" s="355"/>
      <c r="C36" s="356"/>
      <c r="D36" s="132" t="s">
        <v>12</v>
      </c>
      <c r="E36" s="133"/>
      <c r="F36" s="121" t="s">
        <v>13</v>
      </c>
      <c r="G36" s="121" t="s">
        <v>14</v>
      </c>
      <c r="H36" s="138" t="s">
        <v>15</v>
      </c>
      <c r="I36" s="139" t="s">
        <v>16</v>
      </c>
      <c r="J36" s="132" t="s">
        <v>12</v>
      </c>
      <c r="K36" s="135" t="s">
        <v>13</v>
      </c>
      <c r="L36" s="121" t="s">
        <v>14</v>
      </c>
      <c r="M36" s="138"/>
      <c r="N36" s="138" t="s">
        <v>15</v>
      </c>
      <c r="O36" s="139" t="s">
        <v>16</v>
      </c>
      <c r="P36" s="132" t="s">
        <v>12</v>
      </c>
      <c r="Q36" s="121" t="s">
        <v>13</v>
      </c>
      <c r="R36" s="121" t="s">
        <v>14</v>
      </c>
      <c r="S36" s="140" t="s">
        <v>15</v>
      </c>
      <c r="T36" s="141" t="s">
        <v>16</v>
      </c>
      <c r="U36" s="130"/>
      <c r="V36" s="219"/>
      <c r="W36" s="210"/>
      <c r="X36" s="194"/>
      <c r="Y36" s="194"/>
      <c r="Z36" s="194"/>
      <c r="AA36" s="194"/>
      <c r="AB36" s="198"/>
    </row>
    <row r="37" spans="1:28">
      <c r="A37" s="210"/>
      <c r="B37" s="220" t="s">
        <v>26</v>
      </c>
      <c r="C37" s="221"/>
      <c r="D37" s="267"/>
      <c r="E37" s="268"/>
      <c r="F37" s="224"/>
      <c r="G37" s="289"/>
      <c r="H37" s="225">
        <f t="shared" ref="H37:H46" si="3">D37*F37*G37</f>
        <v>0</v>
      </c>
      <c r="I37" s="226">
        <f>H37*'Additional Info &amp; Definitions'!$D$19</f>
        <v>0</v>
      </c>
      <c r="J37" s="267"/>
      <c r="K37" s="227"/>
      <c r="L37" s="289"/>
      <c r="M37" s="289"/>
      <c r="N37" s="225">
        <f t="shared" ref="N37:N46" si="4">J37*K37*L37</f>
        <v>0</v>
      </c>
      <c r="O37" s="226">
        <f>N37*'Additional Info &amp; Definitions'!$E$19</f>
        <v>0</v>
      </c>
      <c r="P37" s="267"/>
      <c r="Q37" s="224"/>
      <c r="R37" s="289"/>
      <c r="S37" s="225">
        <f t="shared" ref="S37:S46" si="5">P37*Q37*R37</f>
        <v>0</v>
      </c>
      <c r="T37" s="228">
        <f>S37*'Additional Info &amp; Definitions'!$F$19</f>
        <v>0</v>
      </c>
      <c r="U37" s="229"/>
      <c r="V37" s="230"/>
      <c r="W37" s="210"/>
      <c r="X37" s="194"/>
      <c r="Y37" s="194"/>
      <c r="Z37" s="194"/>
      <c r="AA37" s="194"/>
      <c r="AB37" s="198"/>
    </row>
    <row r="38" spans="1:28">
      <c r="A38" s="210"/>
      <c r="B38" s="231" t="s">
        <v>27</v>
      </c>
      <c r="C38" s="290"/>
      <c r="D38" s="267"/>
      <c r="E38" s="268"/>
      <c r="F38" s="224"/>
      <c r="G38" s="289"/>
      <c r="H38" s="225">
        <f t="shared" si="3"/>
        <v>0</v>
      </c>
      <c r="I38" s="226">
        <f>H38*'Additional Info &amp; Definitions'!$D$19</f>
        <v>0</v>
      </c>
      <c r="J38" s="267"/>
      <c r="K38" s="227"/>
      <c r="L38" s="289"/>
      <c r="M38" s="289"/>
      <c r="N38" s="225">
        <f t="shared" si="4"/>
        <v>0</v>
      </c>
      <c r="O38" s="226">
        <f>N38*'Additional Info &amp; Definitions'!$E$19</f>
        <v>0</v>
      </c>
      <c r="P38" s="267"/>
      <c r="Q38" s="224"/>
      <c r="R38" s="289"/>
      <c r="S38" s="225">
        <f t="shared" si="5"/>
        <v>0</v>
      </c>
      <c r="T38" s="228">
        <f>S38*'Additional Info &amp; Definitions'!$F$19</f>
        <v>0</v>
      </c>
      <c r="U38" s="229"/>
      <c r="V38" s="230"/>
      <c r="W38" s="210"/>
      <c r="X38" s="194"/>
      <c r="Y38" s="194"/>
      <c r="Z38" s="194"/>
      <c r="AA38" s="194"/>
      <c r="AB38" s="198"/>
    </row>
    <row r="39" spans="1:28">
      <c r="A39" s="210"/>
      <c r="B39" s="231" t="s">
        <v>28</v>
      </c>
      <c r="C39" s="290"/>
      <c r="D39" s="267"/>
      <c r="E39" s="268"/>
      <c r="F39" s="224"/>
      <c r="G39" s="289"/>
      <c r="H39" s="225">
        <f t="shared" si="3"/>
        <v>0</v>
      </c>
      <c r="I39" s="226">
        <f>H39*'Additional Info &amp; Definitions'!$D$19</f>
        <v>0</v>
      </c>
      <c r="J39" s="267"/>
      <c r="K39" s="227"/>
      <c r="L39" s="289"/>
      <c r="M39" s="289"/>
      <c r="N39" s="225">
        <f t="shared" si="4"/>
        <v>0</v>
      </c>
      <c r="O39" s="226">
        <f>N39*'Additional Info &amp; Definitions'!$E$19</f>
        <v>0</v>
      </c>
      <c r="P39" s="267"/>
      <c r="Q39" s="224"/>
      <c r="R39" s="289"/>
      <c r="S39" s="225">
        <f t="shared" si="5"/>
        <v>0</v>
      </c>
      <c r="T39" s="228">
        <f>S39*'Additional Info &amp; Definitions'!$F$19</f>
        <v>0</v>
      </c>
      <c r="U39" s="229"/>
      <c r="V39" s="230"/>
      <c r="W39" s="210"/>
      <c r="X39" s="194"/>
      <c r="Y39" s="194"/>
      <c r="Z39" s="194"/>
      <c r="AA39" s="194"/>
      <c r="AB39" s="198"/>
    </row>
    <row r="40" spans="1:28">
      <c r="A40" s="210"/>
      <c r="B40" s="231" t="s">
        <v>29</v>
      </c>
      <c r="C40" s="290"/>
      <c r="D40" s="267"/>
      <c r="E40" s="268"/>
      <c r="F40" s="224"/>
      <c r="G40" s="289"/>
      <c r="H40" s="225">
        <f t="shared" si="3"/>
        <v>0</v>
      </c>
      <c r="I40" s="226">
        <f>H40*'Additional Info &amp; Definitions'!$D$19</f>
        <v>0</v>
      </c>
      <c r="J40" s="267"/>
      <c r="K40" s="227"/>
      <c r="L40" s="289"/>
      <c r="M40" s="289"/>
      <c r="N40" s="225">
        <f t="shared" si="4"/>
        <v>0</v>
      </c>
      <c r="O40" s="226">
        <f>N40*'Additional Info &amp; Definitions'!$E$19</f>
        <v>0</v>
      </c>
      <c r="P40" s="267"/>
      <c r="Q40" s="224"/>
      <c r="R40" s="289"/>
      <c r="S40" s="225">
        <f t="shared" si="5"/>
        <v>0</v>
      </c>
      <c r="T40" s="228">
        <f>S40*'Additional Info &amp; Definitions'!$F$19</f>
        <v>0</v>
      </c>
      <c r="U40" s="229"/>
      <c r="V40" s="230"/>
      <c r="W40" s="210"/>
      <c r="X40" s="194"/>
      <c r="Y40" s="194"/>
      <c r="Z40" s="194"/>
      <c r="AA40" s="194"/>
      <c r="AB40" s="198"/>
    </row>
    <row r="41" spans="1:28">
      <c r="A41" s="210"/>
      <c r="B41" s="231" t="s">
        <v>30</v>
      </c>
      <c r="C41" s="290"/>
      <c r="D41" s="267"/>
      <c r="E41" s="268"/>
      <c r="F41" s="224"/>
      <c r="G41" s="289"/>
      <c r="H41" s="225">
        <f t="shared" si="3"/>
        <v>0</v>
      </c>
      <c r="I41" s="226">
        <f>H41*'Additional Info &amp; Definitions'!$D$19</f>
        <v>0</v>
      </c>
      <c r="J41" s="267"/>
      <c r="K41" s="227"/>
      <c r="L41" s="289"/>
      <c r="M41" s="289"/>
      <c r="N41" s="225">
        <f t="shared" si="4"/>
        <v>0</v>
      </c>
      <c r="O41" s="226">
        <f>N41*'Additional Info &amp; Definitions'!$E$19</f>
        <v>0</v>
      </c>
      <c r="P41" s="267"/>
      <c r="Q41" s="224"/>
      <c r="R41" s="289"/>
      <c r="S41" s="225">
        <f t="shared" si="5"/>
        <v>0</v>
      </c>
      <c r="T41" s="228">
        <f>S41*'Additional Info &amp; Definitions'!$F$19</f>
        <v>0</v>
      </c>
      <c r="U41" s="229"/>
      <c r="V41" s="230"/>
      <c r="W41" s="210"/>
      <c r="X41" s="194"/>
      <c r="Y41" s="194"/>
      <c r="Z41" s="194"/>
      <c r="AA41" s="194"/>
      <c r="AB41" s="198"/>
    </row>
    <row r="42" spans="1:28">
      <c r="A42" s="210"/>
      <c r="B42" s="231" t="s">
        <v>31</v>
      </c>
      <c r="C42" s="290"/>
      <c r="D42" s="267"/>
      <c r="E42" s="268"/>
      <c r="F42" s="224"/>
      <c r="G42" s="289"/>
      <c r="H42" s="225">
        <f t="shared" si="3"/>
        <v>0</v>
      </c>
      <c r="I42" s="226">
        <f>H42*'Additional Info &amp; Definitions'!$D$19</f>
        <v>0</v>
      </c>
      <c r="J42" s="267"/>
      <c r="K42" s="227"/>
      <c r="L42" s="289"/>
      <c r="M42" s="289"/>
      <c r="N42" s="225">
        <f t="shared" si="4"/>
        <v>0</v>
      </c>
      <c r="O42" s="226">
        <f>N42*'Additional Info &amp; Definitions'!$E$19</f>
        <v>0</v>
      </c>
      <c r="P42" s="267"/>
      <c r="Q42" s="224"/>
      <c r="R42" s="289"/>
      <c r="S42" s="225">
        <f t="shared" si="5"/>
        <v>0</v>
      </c>
      <c r="T42" s="228">
        <f>S42*'Additional Info &amp; Definitions'!$F$19</f>
        <v>0</v>
      </c>
      <c r="U42" s="229"/>
      <c r="V42" s="230"/>
      <c r="W42" s="210"/>
      <c r="X42" s="194"/>
      <c r="Y42" s="194"/>
      <c r="Z42" s="194"/>
      <c r="AA42" s="194"/>
      <c r="AB42" s="198"/>
    </row>
    <row r="43" spans="1:28">
      <c r="A43" s="210"/>
      <c r="B43" s="231" t="s">
        <v>32</v>
      </c>
      <c r="C43" s="290"/>
      <c r="D43" s="267"/>
      <c r="E43" s="268"/>
      <c r="F43" s="224"/>
      <c r="G43" s="289"/>
      <c r="H43" s="225">
        <f t="shared" si="3"/>
        <v>0</v>
      </c>
      <c r="I43" s="226">
        <f>H43*'Additional Info &amp; Definitions'!$D$19</f>
        <v>0</v>
      </c>
      <c r="J43" s="267"/>
      <c r="K43" s="227"/>
      <c r="L43" s="289"/>
      <c r="M43" s="289"/>
      <c r="N43" s="225">
        <f t="shared" si="4"/>
        <v>0</v>
      </c>
      <c r="O43" s="226">
        <f>N43*'Additional Info &amp; Definitions'!$E$19</f>
        <v>0</v>
      </c>
      <c r="P43" s="267"/>
      <c r="Q43" s="224"/>
      <c r="R43" s="289"/>
      <c r="S43" s="225">
        <f t="shared" si="5"/>
        <v>0</v>
      </c>
      <c r="T43" s="228">
        <f>S43*'Additional Info &amp; Definitions'!$F$19</f>
        <v>0</v>
      </c>
      <c r="U43" s="229"/>
      <c r="V43" s="230"/>
      <c r="W43" s="210"/>
      <c r="X43" s="194"/>
      <c r="Y43" s="194"/>
      <c r="Z43" s="194"/>
      <c r="AA43" s="194"/>
      <c r="AB43" s="198"/>
    </row>
    <row r="44" spans="1:28">
      <c r="A44" s="210"/>
      <c r="B44" s="231" t="s">
        <v>33</v>
      </c>
      <c r="C44" s="232"/>
      <c r="D44" s="267"/>
      <c r="E44" s="268"/>
      <c r="F44" s="233"/>
      <c r="G44" s="291"/>
      <c r="H44" s="225">
        <f t="shared" si="3"/>
        <v>0</v>
      </c>
      <c r="I44" s="226">
        <f>H44*'Additional Info &amp; Definitions'!$D$19</f>
        <v>0</v>
      </c>
      <c r="J44" s="267"/>
      <c r="K44" s="234"/>
      <c r="L44" s="291"/>
      <c r="M44" s="291"/>
      <c r="N44" s="225">
        <f t="shared" si="4"/>
        <v>0</v>
      </c>
      <c r="O44" s="226">
        <f>N44*'Additional Info &amp; Definitions'!$E$19</f>
        <v>0</v>
      </c>
      <c r="P44" s="267"/>
      <c r="Q44" s="233"/>
      <c r="R44" s="291"/>
      <c r="S44" s="225">
        <f t="shared" si="5"/>
        <v>0</v>
      </c>
      <c r="T44" s="228">
        <f>S44*'Additional Info &amp; Definitions'!$F$19</f>
        <v>0</v>
      </c>
      <c r="U44" s="229"/>
      <c r="V44" s="230"/>
      <c r="W44" s="210"/>
      <c r="X44" s="194"/>
      <c r="Y44" s="194"/>
      <c r="Z44" s="194"/>
      <c r="AA44" s="194"/>
      <c r="AB44" s="198"/>
    </row>
    <row r="45" spans="1:28">
      <c r="A45" s="210"/>
      <c r="B45" s="231" t="s">
        <v>34</v>
      </c>
      <c r="C45" s="232"/>
      <c r="D45" s="267"/>
      <c r="E45" s="268"/>
      <c r="F45" s="233"/>
      <c r="G45" s="291"/>
      <c r="H45" s="225">
        <f t="shared" si="3"/>
        <v>0</v>
      </c>
      <c r="I45" s="226">
        <f>H45*'Additional Info &amp; Definitions'!$D$19</f>
        <v>0</v>
      </c>
      <c r="J45" s="267"/>
      <c r="K45" s="234"/>
      <c r="L45" s="291"/>
      <c r="M45" s="291"/>
      <c r="N45" s="225">
        <f t="shared" si="4"/>
        <v>0</v>
      </c>
      <c r="O45" s="226">
        <f>N45*'Additional Info &amp; Definitions'!$E$19</f>
        <v>0</v>
      </c>
      <c r="P45" s="267"/>
      <c r="Q45" s="233"/>
      <c r="R45" s="291"/>
      <c r="S45" s="225">
        <f t="shared" si="5"/>
        <v>0</v>
      </c>
      <c r="T45" s="228">
        <f>S45*'Additional Info &amp; Definitions'!$F$19</f>
        <v>0</v>
      </c>
      <c r="U45" s="229"/>
      <c r="V45" s="230"/>
      <c r="W45" s="210"/>
      <c r="X45" s="194"/>
      <c r="Y45" s="194"/>
      <c r="Z45" s="194"/>
      <c r="AA45" s="194"/>
      <c r="AB45" s="198"/>
    </row>
    <row r="46" spans="1:28" ht="15" thickBot="1">
      <c r="A46" s="210"/>
      <c r="B46" s="235" t="s">
        <v>35</v>
      </c>
      <c r="C46" s="236"/>
      <c r="D46" s="267"/>
      <c r="E46" s="279"/>
      <c r="F46" s="239"/>
      <c r="G46" s="292"/>
      <c r="H46" s="240">
        <f t="shared" si="3"/>
        <v>0</v>
      </c>
      <c r="I46" s="226">
        <f>H46*'Additional Info &amp; Definitions'!$D$19</f>
        <v>0</v>
      </c>
      <c r="J46" s="267"/>
      <c r="K46" s="242"/>
      <c r="L46" s="292"/>
      <c r="M46" s="292"/>
      <c r="N46" s="240">
        <f t="shared" si="4"/>
        <v>0</v>
      </c>
      <c r="O46" s="226">
        <f>N46*'Additional Info &amp; Definitions'!$E$19</f>
        <v>0</v>
      </c>
      <c r="P46" s="267"/>
      <c r="Q46" s="239"/>
      <c r="R46" s="292"/>
      <c r="S46" s="240">
        <f t="shared" si="5"/>
        <v>0</v>
      </c>
      <c r="T46" s="228">
        <f>S46*'Additional Info &amp; Definitions'!$F$19</f>
        <v>0</v>
      </c>
      <c r="U46" s="243"/>
      <c r="V46" s="244"/>
      <c r="W46" s="210"/>
      <c r="X46" s="194"/>
      <c r="Y46" s="194"/>
      <c r="Z46" s="194"/>
      <c r="AA46" s="194"/>
      <c r="AB46" s="198"/>
    </row>
    <row r="47" spans="1:28" ht="15" thickBot="1">
      <c r="A47" s="210"/>
      <c r="B47" s="211"/>
      <c r="C47" s="212"/>
      <c r="D47" s="212"/>
      <c r="E47" s="212"/>
      <c r="F47" s="212"/>
      <c r="G47" s="212"/>
      <c r="H47" s="212"/>
      <c r="I47" s="213"/>
      <c r="J47" s="212"/>
      <c r="K47" s="214"/>
      <c r="L47" s="212"/>
      <c r="M47" s="212"/>
      <c r="N47" s="212"/>
      <c r="O47" s="213"/>
      <c r="P47" s="212"/>
      <c r="Q47" s="215"/>
      <c r="R47" s="216"/>
      <c r="S47" s="217"/>
      <c r="T47" s="217"/>
      <c r="U47" s="217"/>
      <c r="V47" s="218"/>
      <c r="W47" s="210"/>
      <c r="X47" s="210"/>
      <c r="Y47" s="194"/>
      <c r="Z47" s="194"/>
      <c r="AA47" s="194"/>
      <c r="AB47" s="198"/>
    </row>
    <row r="48" spans="1:28" ht="15" thickBot="1">
      <c r="A48" s="210"/>
      <c r="B48" s="353" t="s">
        <v>23</v>
      </c>
      <c r="C48" s="354"/>
      <c r="D48" s="2"/>
      <c r="E48" s="2"/>
      <c r="F48" s="2"/>
      <c r="G48" s="4" t="str">
        <f>_xlfn.CONCAT('Additional Info &amp; Definitions'!D16," ","Total")</f>
        <v>Fiscal Year 2023 Total</v>
      </c>
      <c r="H48" s="5">
        <f>SUM(H37:H46)</f>
        <v>0</v>
      </c>
      <c r="I48" s="95">
        <f>SUM(I37:I46)</f>
        <v>0</v>
      </c>
      <c r="J48" s="3"/>
      <c r="K48" s="102"/>
      <c r="L48" s="4" t="str">
        <f>_xlfn.CONCAT('Additional Info &amp; Definitions'!E16," ","Total")</f>
        <v>Fiscal Year 2024 Total</v>
      </c>
      <c r="M48" s="126"/>
      <c r="N48" s="7">
        <f>SUM(N37:N46)</f>
        <v>0</v>
      </c>
      <c r="O48" s="247">
        <f>SUM(O37:O46)</f>
        <v>0</v>
      </c>
      <c r="P48" s="248"/>
      <c r="Q48" s="249"/>
      <c r="R48" s="4" t="str">
        <f>_xlfn.CONCAT('Additional Info &amp; Definitions'!F16," ","Total")</f>
        <v>Fiscal Year 2025 Total</v>
      </c>
      <c r="S48" s="5">
        <f>SUM(S37:S46)</f>
        <v>0</v>
      </c>
      <c r="T48" s="6">
        <f>SUM(T37:T46)</f>
        <v>0</v>
      </c>
      <c r="U48" s="129"/>
      <c r="V48" s="250"/>
      <c r="W48" s="210"/>
      <c r="X48" s="194"/>
      <c r="Y48" s="194"/>
      <c r="Z48" s="194"/>
      <c r="AA48" s="194"/>
      <c r="AB48" s="198"/>
    </row>
    <row r="49" spans="2:31" s="8" customFormat="1" ht="15" thickBot="1">
      <c r="B49" s="252"/>
      <c r="C49" s="253"/>
      <c r="D49" s="253"/>
      <c r="E49" s="253"/>
      <c r="F49" s="253"/>
      <c r="G49" s="253"/>
      <c r="H49" s="253"/>
      <c r="I49" s="254"/>
      <c r="J49" s="253"/>
      <c r="K49" s="255"/>
      <c r="L49" s="253"/>
      <c r="M49" s="253"/>
      <c r="N49" s="253"/>
      <c r="O49" s="254"/>
      <c r="P49" s="253"/>
      <c r="Q49" s="256"/>
      <c r="R49" s="257"/>
      <c r="S49" s="258"/>
      <c r="T49" s="258"/>
      <c r="U49" s="258"/>
      <c r="V49" s="259"/>
      <c r="W49" s="210"/>
      <c r="X49" s="210"/>
      <c r="Y49" s="210"/>
      <c r="Z49" s="210"/>
      <c r="AA49" s="210"/>
      <c r="AB49" s="251"/>
      <c r="AC49" s="210"/>
      <c r="AD49" s="210"/>
      <c r="AE49" s="210"/>
    </row>
    <row r="50" spans="2:31" s="8" customFormat="1" ht="15" thickBot="1">
      <c r="B50" s="285"/>
      <c r="C50" s="286"/>
      <c r="D50" s="286"/>
      <c r="E50" s="286"/>
      <c r="F50" s="286"/>
      <c r="G50" s="286"/>
      <c r="H50" s="286"/>
      <c r="I50" s="287"/>
      <c r="J50" s="286"/>
      <c r="K50" s="288"/>
      <c r="L50" s="286"/>
      <c r="M50" s="286"/>
      <c r="N50" s="286"/>
      <c r="O50" s="287"/>
      <c r="P50" s="286"/>
      <c r="Q50" s="263"/>
      <c r="R50" s="264"/>
      <c r="S50" s="265"/>
      <c r="T50" s="265"/>
      <c r="U50" s="265"/>
      <c r="V50" s="266"/>
      <c r="W50" s="210"/>
      <c r="X50" s="210"/>
      <c r="Y50" s="210"/>
      <c r="Z50" s="210"/>
      <c r="AA50" s="210"/>
      <c r="AB50" s="251"/>
      <c r="AC50" s="210"/>
      <c r="AD50" s="210"/>
      <c r="AE50" s="210"/>
    </row>
    <row r="51" spans="2:31" ht="18.95" thickBot="1">
      <c r="B51" s="346" t="s">
        <v>36</v>
      </c>
      <c r="C51" s="347"/>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210"/>
      <c r="AD51" s="210"/>
      <c r="AE51" s="81"/>
    </row>
    <row r="52" spans="2:31" ht="15" thickBot="1">
      <c r="B52" s="361" t="s">
        <v>37</v>
      </c>
      <c r="C52" s="361" t="s">
        <v>38</v>
      </c>
      <c r="D52" s="343" t="s">
        <v>10</v>
      </c>
      <c r="E52" s="344"/>
      <c r="F52" s="344"/>
      <c r="G52" s="344"/>
      <c r="H52" s="344"/>
      <c r="I52" s="344"/>
      <c r="J52" s="344"/>
      <c r="K52" s="344"/>
      <c r="L52" s="344"/>
      <c r="M52" s="344"/>
      <c r="N52" s="344"/>
      <c r="O52" s="344"/>
      <c r="P52" s="344"/>
      <c r="Q52" s="344"/>
      <c r="R52" s="344"/>
      <c r="S52" s="344"/>
      <c r="T52" s="344"/>
      <c r="U52" s="344"/>
      <c r="V52" s="344"/>
      <c r="W52" s="344"/>
      <c r="X52" s="344"/>
      <c r="Y52" s="344"/>
      <c r="Z52" s="344"/>
      <c r="AA52" s="345"/>
      <c r="AB52" s="351" t="s">
        <v>11</v>
      </c>
      <c r="AC52" s="210"/>
      <c r="AD52" s="81"/>
      <c r="AE52" s="194"/>
    </row>
    <row r="53" spans="2:31" ht="15" thickBot="1">
      <c r="B53" s="362"/>
      <c r="C53" s="362"/>
      <c r="D53" s="366" t="str">
        <f>'Additional Info &amp; Definitions'!$D$16</f>
        <v>Fiscal Year 2023</v>
      </c>
      <c r="E53" s="367"/>
      <c r="F53" s="367"/>
      <c r="G53" s="367"/>
      <c r="H53" s="367"/>
      <c r="I53" s="367"/>
      <c r="J53" s="367"/>
      <c r="K53" s="368"/>
      <c r="L53" s="363" t="str">
        <f>'Additional Info &amp; Definitions'!$E$16</f>
        <v>Fiscal Year 2024</v>
      </c>
      <c r="M53" s="364"/>
      <c r="N53" s="364"/>
      <c r="O53" s="364"/>
      <c r="P53" s="364"/>
      <c r="Q53" s="364"/>
      <c r="R53" s="364"/>
      <c r="S53" s="365"/>
      <c r="T53" s="363" t="str">
        <f>'Additional Info &amp; Definitions'!$F$16</f>
        <v>Fiscal Year 2025</v>
      </c>
      <c r="U53" s="364"/>
      <c r="V53" s="364"/>
      <c r="W53" s="364"/>
      <c r="X53" s="364"/>
      <c r="Y53" s="364"/>
      <c r="Z53" s="364"/>
      <c r="AA53" s="365"/>
      <c r="AB53" s="352"/>
      <c r="AC53" s="210"/>
      <c r="AD53" s="81"/>
      <c r="AE53" s="194"/>
    </row>
    <row r="54" spans="2:31" ht="15" thickBot="1">
      <c r="B54" s="357"/>
      <c r="C54" s="358"/>
      <c r="D54" s="122" t="s">
        <v>39</v>
      </c>
      <c r="E54" s="123" t="s">
        <v>40</v>
      </c>
      <c r="F54" s="123" t="s">
        <v>13</v>
      </c>
      <c r="G54" s="123" t="s">
        <v>41</v>
      </c>
      <c r="H54" s="123" t="s">
        <v>42</v>
      </c>
      <c r="I54" s="124" t="s">
        <v>43</v>
      </c>
      <c r="J54" s="123" t="s">
        <v>44</v>
      </c>
      <c r="K54" s="125" t="s">
        <v>16</v>
      </c>
      <c r="L54" s="122" t="s">
        <v>39</v>
      </c>
      <c r="M54" s="123" t="s">
        <v>40</v>
      </c>
      <c r="N54" s="123" t="s">
        <v>13</v>
      </c>
      <c r="O54" s="123" t="s">
        <v>41</v>
      </c>
      <c r="P54" s="123" t="s">
        <v>42</v>
      </c>
      <c r="Q54" s="124" t="s">
        <v>43</v>
      </c>
      <c r="R54" s="123" t="s">
        <v>44</v>
      </c>
      <c r="S54" s="125" t="s">
        <v>16</v>
      </c>
      <c r="T54" s="122" t="s">
        <v>39</v>
      </c>
      <c r="U54" s="123" t="s">
        <v>40</v>
      </c>
      <c r="V54" s="169" t="s">
        <v>13</v>
      </c>
      <c r="W54" s="123" t="s">
        <v>41</v>
      </c>
      <c r="X54" s="123" t="s">
        <v>42</v>
      </c>
      <c r="Y54" s="124" t="s">
        <v>43</v>
      </c>
      <c r="Z54" s="123" t="s">
        <v>44</v>
      </c>
      <c r="AA54" s="125" t="s">
        <v>16</v>
      </c>
      <c r="AB54" s="219"/>
      <c r="AC54" s="210"/>
      <c r="AD54" s="88" t="s">
        <v>13</v>
      </c>
      <c r="AE54" s="89" t="s">
        <v>41</v>
      </c>
    </row>
    <row r="55" spans="2:31">
      <c r="B55" s="220" t="s">
        <v>45</v>
      </c>
      <c r="C55" s="293" t="s">
        <v>46</v>
      </c>
      <c r="D55" s="267"/>
      <c r="E55" s="294">
        <f t="shared" ref="E55:E58" si="6">D55/1600</f>
        <v>0</v>
      </c>
      <c r="F55" s="233"/>
      <c r="G55" s="295"/>
      <c r="H55" s="296" t="str">
        <f t="shared" ref="H55" si="7">IF(G55="Full Fiscal Year", 52, IF(G55="Fall Only Fiscal", 26, IF(G55="Spring Only Fiscal", 26, IF(G55="Full Academic Year", 40, IF(G55="Fall Only Semester", 20, IF(G55="Spring Only Semester", 20,"0"))))))</f>
        <v>0</v>
      </c>
      <c r="I55" s="294"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225">
        <f>E55*F55*H55</f>
        <v>0</v>
      </c>
      <c r="K55" s="228">
        <f>J55*'Additional Info &amp; Definitions'!$D$20</f>
        <v>0</v>
      </c>
      <c r="L55" s="267">
        <v>43500</v>
      </c>
      <c r="M55" s="294">
        <f t="shared" ref="M55:M58" si="8">L55/1600</f>
        <v>27.1875</v>
      </c>
      <c r="N55" s="233">
        <v>20</v>
      </c>
      <c r="O55" s="295" t="s">
        <v>47</v>
      </c>
      <c r="P55" s="296">
        <f t="shared" ref="P55:P58" si="9">IF(O55="Full Fiscal Year", 52, IF(O55="Fall Only Fiscal", 26, IF(O55="Spring Only Fiscal", 26, IF(O55="Full Academic Year", 40, IF(O55="Fall Only Semester", 20, IF(O55="Spring Only Semester", 20,"0"))))))</f>
        <v>26</v>
      </c>
      <c r="Q55" s="294">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6298</v>
      </c>
      <c r="R55" s="225">
        <f>M55*N55*P55</f>
        <v>14137.5</v>
      </c>
      <c r="S55" s="228">
        <f>R55*'Additional Info &amp; Definitions'!$E$20</f>
        <v>1866.15</v>
      </c>
      <c r="T55" s="267"/>
      <c r="U55" s="294">
        <f t="shared" ref="U55:U58" si="10">T55/1600</f>
        <v>0</v>
      </c>
      <c r="V55" s="297"/>
      <c r="W55" s="295"/>
      <c r="X55" s="296" t="str">
        <f t="shared" ref="X55:X58" si="11">IF(W55="Full Fiscal Year", 52, IF(W55="Fall Only Fiscal", 26, IF(W55="Spring Only Fiscal", 26, IF(W55="Full Academic Year", 40, IF(W55="Fall Only Semester", 20, IF(W55="Spring Only Semester", 20,"0"))))))</f>
        <v>0</v>
      </c>
      <c r="Y55" s="294"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25">
        <f>U55*V55*X55</f>
        <v>0</v>
      </c>
      <c r="AA55" s="228">
        <f>Z55*'Additional Info &amp; Definitions'!$F$20</f>
        <v>0</v>
      </c>
      <c r="AB55" s="230"/>
      <c r="AC55" s="210"/>
      <c r="AD55" s="80">
        <v>10</v>
      </c>
      <c r="AE55" s="80" t="s">
        <v>48</v>
      </c>
    </row>
    <row r="56" spans="2:31">
      <c r="B56" s="231" t="s">
        <v>49</v>
      </c>
      <c r="C56" s="298"/>
      <c r="D56" s="267"/>
      <c r="E56" s="294">
        <f t="shared" si="6"/>
        <v>0</v>
      </c>
      <c r="F56" s="233"/>
      <c r="G56" s="295"/>
      <c r="H56" s="296" t="str">
        <f t="shared" ref="H56:H58" si="12">IF(G56="Full Fiscal Year", 52, IF(G56="Fall Only Fiscal", 26, IF(G56="Spring Only Fiscal", 26, IF(G56="Full Academic Year", 40, IF(G56="Fall Only Semester", 20, IF(G56="Spring Only Semester", 20,"0"))))))</f>
        <v>0</v>
      </c>
      <c r="I56" s="294"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25">
        <f t="shared" ref="J56:J58" si="13">E56*F56*H56</f>
        <v>0</v>
      </c>
      <c r="K56" s="228">
        <f>J56*'Additional Info &amp; Definitions'!$D$20</f>
        <v>0</v>
      </c>
      <c r="L56" s="267"/>
      <c r="M56" s="294">
        <f t="shared" si="8"/>
        <v>0</v>
      </c>
      <c r="N56" s="233"/>
      <c r="O56" s="295"/>
      <c r="P56" s="296" t="str">
        <f t="shared" si="9"/>
        <v>0</v>
      </c>
      <c r="Q56" s="294"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25">
        <f t="shared" ref="R56:R58" si="14">M56*N56*P56</f>
        <v>0</v>
      </c>
      <c r="S56" s="228">
        <f>R56*'Additional Info &amp; Definitions'!$E$20</f>
        <v>0</v>
      </c>
      <c r="T56" s="267"/>
      <c r="U56" s="294">
        <f t="shared" si="10"/>
        <v>0</v>
      </c>
      <c r="V56" s="297"/>
      <c r="W56" s="295"/>
      <c r="X56" s="296" t="str">
        <f t="shared" si="11"/>
        <v>0</v>
      </c>
      <c r="Y56" s="294"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25">
        <f t="shared" ref="Z56:Z58" si="15">U56*V56*X56</f>
        <v>0</v>
      </c>
      <c r="AA56" s="228">
        <f>Z56*'Additional Info &amp; Definitions'!$F$20</f>
        <v>0</v>
      </c>
      <c r="AB56" s="230"/>
      <c r="AC56" s="210"/>
      <c r="AD56" s="80">
        <v>13.2</v>
      </c>
      <c r="AE56" s="80" t="s">
        <v>47</v>
      </c>
    </row>
    <row r="57" spans="2:31">
      <c r="B57" s="231" t="s">
        <v>50</v>
      </c>
      <c r="C57" s="298"/>
      <c r="D57" s="267"/>
      <c r="E57" s="294">
        <f t="shared" si="6"/>
        <v>0</v>
      </c>
      <c r="F57" s="233"/>
      <c r="G57" s="295"/>
      <c r="H57" s="296" t="str">
        <f t="shared" si="12"/>
        <v>0</v>
      </c>
      <c r="I57" s="294"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25">
        <f t="shared" si="13"/>
        <v>0</v>
      </c>
      <c r="K57" s="228">
        <f>J57*'Additional Info &amp; Definitions'!$D$20</f>
        <v>0</v>
      </c>
      <c r="L57" s="267"/>
      <c r="M57" s="294">
        <f t="shared" si="8"/>
        <v>0</v>
      </c>
      <c r="N57" s="233"/>
      <c r="O57" s="295"/>
      <c r="P57" s="296" t="str">
        <f t="shared" si="9"/>
        <v>0</v>
      </c>
      <c r="Q57" s="294"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25">
        <f t="shared" si="14"/>
        <v>0</v>
      </c>
      <c r="S57" s="228">
        <f>R57*'Additional Info &amp; Definitions'!$E$20</f>
        <v>0</v>
      </c>
      <c r="T57" s="267"/>
      <c r="U57" s="294">
        <f t="shared" si="10"/>
        <v>0</v>
      </c>
      <c r="V57" s="297"/>
      <c r="W57" s="295"/>
      <c r="X57" s="296" t="str">
        <f t="shared" si="11"/>
        <v>0</v>
      </c>
      <c r="Y57" s="294"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25">
        <f t="shared" si="15"/>
        <v>0</v>
      </c>
      <c r="AA57" s="228">
        <f>Z57*'Additional Info &amp; Definitions'!$F$20</f>
        <v>0</v>
      </c>
      <c r="AB57" s="230"/>
      <c r="AC57" s="210"/>
      <c r="AD57" s="80">
        <v>20</v>
      </c>
      <c r="AE57" s="80" t="s">
        <v>51</v>
      </c>
    </row>
    <row r="58" spans="2:31" ht="15" thickBot="1">
      <c r="B58" s="235" t="s">
        <v>52</v>
      </c>
      <c r="C58" s="299"/>
      <c r="D58" s="300"/>
      <c r="E58" s="301">
        <f t="shared" si="6"/>
        <v>0</v>
      </c>
      <c r="F58" s="239"/>
      <c r="G58" s="302"/>
      <c r="H58" s="303" t="str">
        <f t="shared" si="12"/>
        <v>0</v>
      </c>
      <c r="I58" s="301"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40">
        <f t="shared" si="13"/>
        <v>0</v>
      </c>
      <c r="K58" s="304">
        <f>J58*'Additional Info &amp; Definitions'!$D$20</f>
        <v>0</v>
      </c>
      <c r="L58" s="267"/>
      <c r="M58" s="301">
        <f t="shared" si="8"/>
        <v>0</v>
      </c>
      <c r="N58" s="239"/>
      <c r="O58" s="302"/>
      <c r="P58" s="303" t="str">
        <f t="shared" si="9"/>
        <v>0</v>
      </c>
      <c r="Q58" s="301"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40">
        <f t="shared" si="14"/>
        <v>0</v>
      </c>
      <c r="S58" s="304">
        <f>R58*'Additional Info &amp; Definitions'!$E$20</f>
        <v>0</v>
      </c>
      <c r="T58" s="267"/>
      <c r="U58" s="301">
        <f t="shared" si="10"/>
        <v>0</v>
      </c>
      <c r="V58" s="305"/>
      <c r="W58" s="302"/>
      <c r="X58" s="303" t="str">
        <f t="shared" si="11"/>
        <v>0</v>
      </c>
      <c r="Y58" s="301"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40">
        <f t="shared" si="15"/>
        <v>0</v>
      </c>
      <c r="AA58" s="304">
        <f>Z58*'Additional Info &amp; Definitions'!$F$20</f>
        <v>0</v>
      </c>
      <c r="AB58" s="244"/>
      <c r="AC58" s="210"/>
      <c r="AD58" s="80">
        <v>26.4</v>
      </c>
      <c r="AE58" s="80" t="s">
        <v>53</v>
      </c>
    </row>
    <row r="59" spans="2:31" ht="15" thickBot="1">
      <c r="B59" s="211"/>
      <c r="C59" s="212"/>
      <c r="D59" s="245"/>
      <c r="E59" s="245"/>
      <c r="F59" s="245"/>
      <c r="G59" s="245"/>
      <c r="H59" s="245"/>
      <c r="I59" s="246"/>
      <c r="J59" s="245"/>
      <c r="K59" s="306"/>
      <c r="L59" s="212"/>
      <c r="M59" s="212"/>
      <c r="N59" s="212"/>
      <c r="O59" s="213"/>
      <c r="P59" s="212"/>
      <c r="Q59" s="212"/>
      <c r="R59" s="212"/>
      <c r="S59" s="307"/>
      <c r="T59" s="307"/>
      <c r="U59" s="307"/>
      <c r="V59" s="308"/>
      <c r="W59" s="212"/>
      <c r="X59" s="212"/>
      <c r="Y59" s="212"/>
      <c r="Z59" s="212"/>
      <c r="AA59" s="212"/>
      <c r="AB59" s="218"/>
      <c r="AC59" s="210"/>
      <c r="AD59" s="80"/>
      <c r="AE59" s="80" t="s">
        <v>54</v>
      </c>
    </row>
    <row r="60" spans="2:31" ht="15" thickBot="1">
      <c r="B60" s="359" t="s">
        <v>55</v>
      </c>
      <c r="C60" s="360"/>
      <c r="D60" s="2"/>
      <c r="E60" s="2"/>
      <c r="F60" s="2"/>
      <c r="G60" s="200"/>
      <c r="H60" s="4" t="str">
        <f>_xlfn.CONCAT('Additional Info &amp; Definitions'!D16," ","Total")</f>
        <v>Fiscal Year 2023 Total</v>
      </c>
      <c r="I60" s="97">
        <f>SUM(I55:I58)</f>
        <v>0</v>
      </c>
      <c r="J60" s="5">
        <f>SUM(J55:J58)</f>
        <v>0</v>
      </c>
      <c r="K60" s="103">
        <f>SUM(K55:K58)</f>
        <v>0</v>
      </c>
      <c r="L60" s="2"/>
      <c r="M60" s="2"/>
      <c r="N60" s="2"/>
      <c r="O60" s="201"/>
      <c r="P60" s="4" t="str">
        <f>_xlfn.CONCAT('Additional Info &amp; Definitions'!E16," ","Total")</f>
        <v>Fiscal Year 2024 Total</v>
      </c>
      <c r="Q60" s="5">
        <f>SUM(Q55:Q58)</f>
        <v>6298</v>
      </c>
      <c r="R60" s="5">
        <f>SUM(R55:R58)</f>
        <v>14137.5</v>
      </c>
      <c r="S60" s="6">
        <f>SUM(S55:S58)</f>
        <v>1866.15</v>
      </c>
      <c r="T60" s="100"/>
      <c r="U60" s="100"/>
      <c r="V60" s="170"/>
      <c r="W60" s="200"/>
      <c r="X60" s="4" t="str">
        <f>_xlfn.CONCAT('Additional Info &amp; Definitions'!F16," ","Total")</f>
        <v>Fiscal Year 2025 Total</v>
      </c>
      <c r="Y60" s="5">
        <f>SUM(Y55:Y58)</f>
        <v>0</v>
      </c>
      <c r="Z60" s="5">
        <f>SUM(Z55:Z58)</f>
        <v>0</v>
      </c>
      <c r="AA60" s="6">
        <f>SUM(AA55:AA58)</f>
        <v>0</v>
      </c>
      <c r="AB60" s="250"/>
      <c r="AC60" s="210"/>
      <c r="AD60" s="80"/>
      <c r="AE60" s="80" t="s">
        <v>56</v>
      </c>
    </row>
    <row r="61" spans="2:31" ht="15" thickBot="1">
      <c r="B61" s="252"/>
      <c r="C61" s="253"/>
      <c r="D61" s="253"/>
      <c r="E61" s="253"/>
      <c r="F61" s="253"/>
      <c r="G61" s="253"/>
      <c r="H61" s="253"/>
      <c r="I61" s="254"/>
      <c r="J61" s="253"/>
      <c r="K61" s="255"/>
      <c r="L61" s="253"/>
      <c r="M61" s="253"/>
      <c r="N61" s="253"/>
      <c r="O61" s="254"/>
      <c r="P61" s="253"/>
      <c r="Q61" s="253"/>
      <c r="R61" s="253"/>
      <c r="S61" s="309"/>
      <c r="T61" s="309"/>
      <c r="U61" s="309"/>
      <c r="V61" s="310"/>
      <c r="W61" s="253"/>
      <c r="X61" s="253"/>
      <c r="Y61" s="253"/>
      <c r="Z61" s="253"/>
      <c r="AA61" s="253"/>
      <c r="AB61" s="259"/>
      <c r="AC61" s="194"/>
      <c r="AD61" s="80"/>
      <c r="AE61" s="80"/>
    </row>
    <row r="62" spans="2:31">
      <c r="B62" s="311"/>
      <c r="C62" s="311"/>
      <c r="D62" s="311"/>
      <c r="E62" s="311"/>
      <c r="F62" s="311"/>
      <c r="G62" s="311"/>
      <c r="H62" s="311"/>
      <c r="I62" s="312"/>
      <c r="J62" s="311"/>
      <c r="K62" s="313"/>
      <c r="L62" s="311"/>
      <c r="M62" s="311"/>
      <c r="N62" s="311"/>
      <c r="O62" s="312"/>
      <c r="P62" s="311"/>
      <c r="Q62" s="314"/>
      <c r="R62" s="210"/>
      <c r="S62" s="315"/>
      <c r="T62" s="315"/>
      <c r="U62" s="315"/>
      <c r="V62" s="251"/>
      <c r="W62" s="210"/>
      <c r="X62" s="210"/>
      <c r="Y62" s="210"/>
      <c r="Z62" s="210"/>
      <c r="AA62" s="210"/>
      <c r="AB62" s="251"/>
      <c r="AC62" s="194"/>
      <c r="AD62" s="194"/>
      <c r="AE62" s="194"/>
    </row>
    <row r="63" spans="2:31">
      <c r="B63" s="194"/>
      <c r="C63" s="194"/>
      <c r="D63" s="194"/>
      <c r="E63" s="194"/>
      <c r="F63" s="194"/>
      <c r="G63" s="194"/>
      <c r="H63" s="194"/>
      <c r="I63" s="195"/>
      <c r="J63" s="194"/>
      <c r="K63" s="196"/>
      <c r="L63" s="194"/>
      <c r="M63" s="194"/>
      <c r="N63" s="194"/>
      <c r="O63" s="195"/>
      <c r="P63" s="194"/>
      <c r="Q63" s="194"/>
      <c r="R63" s="194"/>
      <c r="S63" s="197"/>
      <c r="T63" s="197"/>
      <c r="U63" s="197"/>
      <c r="V63" s="198"/>
      <c r="W63" s="194"/>
      <c r="X63" s="194"/>
      <c r="Y63" s="194"/>
      <c r="Z63" s="194"/>
      <c r="AA63" s="198"/>
      <c r="AB63" s="194"/>
      <c r="AC63" s="194"/>
      <c r="AD63" s="194"/>
      <c r="AE63" s="194"/>
    </row>
    <row r="64" spans="2:31">
      <c r="B64" s="194"/>
      <c r="C64" s="194"/>
      <c r="D64" s="194"/>
      <c r="E64" s="194"/>
      <c r="F64" s="194"/>
      <c r="G64" s="194"/>
      <c r="H64" s="194"/>
      <c r="I64" s="131"/>
      <c r="J64" s="131"/>
      <c r="K64" s="81"/>
      <c r="L64" s="194"/>
      <c r="M64" s="194"/>
      <c r="N64" s="194"/>
      <c r="O64" s="195"/>
      <c r="P64" s="194"/>
      <c r="Q64" s="194"/>
      <c r="R64" s="194"/>
      <c r="S64" s="197"/>
      <c r="T64" s="197"/>
      <c r="U64" s="197"/>
      <c r="V64" s="198"/>
      <c r="W64" s="194"/>
      <c r="X64" s="194"/>
      <c r="Y64" s="194"/>
      <c r="Z64" s="194"/>
      <c r="AA64" s="194"/>
      <c r="AB64" s="198"/>
      <c r="AC64" s="194"/>
      <c r="AD64" s="194"/>
      <c r="AE64" s="194"/>
    </row>
    <row r="65" spans="4:11">
      <c r="D65" s="194"/>
      <c r="E65" s="194"/>
      <c r="F65" s="194"/>
      <c r="G65" s="194"/>
      <c r="H65" s="194"/>
      <c r="I65" s="81"/>
      <c r="J65" s="81"/>
      <c r="K65" s="81"/>
    </row>
    <row r="66" spans="4:11">
      <c r="D66" s="194"/>
      <c r="E66" s="194"/>
      <c r="F66" s="194"/>
      <c r="G66" s="194"/>
      <c r="H66" s="194"/>
      <c r="I66" s="81"/>
      <c r="J66" s="81"/>
      <c r="K66" s="81"/>
    </row>
    <row r="67" spans="4:11">
      <c r="D67" s="194"/>
      <c r="E67" s="194"/>
      <c r="F67" s="194"/>
      <c r="G67" s="194"/>
      <c r="H67" s="194"/>
      <c r="I67" s="81"/>
      <c r="J67" s="81"/>
      <c r="K67" s="81"/>
    </row>
    <row r="68" spans="4:11">
      <c r="D68" s="194"/>
      <c r="E68" s="194"/>
      <c r="F68" s="194"/>
      <c r="G68" s="194"/>
      <c r="H68" s="194"/>
      <c r="I68" s="81"/>
      <c r="J68" s="81"/>
      <c r="K68" s="81"/>
    </row>
    <row r="69" spans="4:11">
      <c r="D69" s="194"/>
      <c r="E69" s="194"/>
      <c r="F69" s="194"/>
      <c r="G69" s="194"/>
      <c r="H69" s="194"/>
      <c r="I69" s="81"/>
      <c r="J69" s="81"/>
      <c r="K69" s="81"/>
    </row>
    <row r="70" spans="4:11">
      <c r="D70" s="194"/>
      <c r="E70" s="194"/>
      <c r="F70" s="194"/>
      <c r="G70" s="194"/>
      <c r="H70" s="194"/>
      <c r="I70" s="81"/>
      <c r="J70" s="81"/>
      <c r="K70" s="81"/>
    </row>
    <row r="72" spans="4:11">
      <c r="D72" s="194"/>
      <c r="E72" s="194"/>
      <c r="F72" s="194"/>
      <c r="G72" s="194"/>
      <c r="H72" s="194"/>
      <c r="I72" s="195"/>
      <c r="J72" s="194"/>
      <c r="K72" s="196"/>
    </row>
  </sheetData>
  <sheetProtection sheet="1" objects="1" scenarios="1"/>
  <protectedRanges>
    <protectedRange sqref="C55:D58 F55:G58 N55:O58 V55:W58 AB55:AB58 L55:L58 T55:T58" name="Graduate Assistants"/>
    <protectedRange sqref="V37:V46 C37:G46 J37:L46 P37:R46" name="Student Employees"/>
    <protectedRange sqref="C25:G28 V25:V28 J25:L28 P25:R28" name="Ancillary Employees"/>
    <protectedRange sqref="C13:G16 J13:M16 P13:R16 V13:V16" name="Full Benefit Employees"/>
  </protectedRanges>
  <mergeCells count="45">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 ref="B54:C54"/>
    <mergeCell ref="B60:C60"/>
    <mergeCell ref="B36:C36"/>
    <mergeCell ref="B48:C48"/>
    <mergeCell ref="B52:B53"/>
    <mergeCell ref="C52:C53"/>
    <mergeCell ref="B51:AB51"/>
    <mergeCell ref="AB52:AB53"/>
    <mergeCell ref="L53:S53"/>
    <mergeCell ref="T53:AA53"/>
    <mergeCell ref="D53:K53"/>
    <mergeCell ref="D52:AA52"/>
    <mergeCell ref="B21:V21"/>
    <mergeCell ref="B22:B23"/>
    <mergeCell ref="C22:C23"/>
    <mergeCell ref="B24:C24"/>
    <mergeCell ref="V22:V23"/>
    <mergeCell ref="D23:I23"/>
    <mergeCell ref="J23:O23"/>
    <mergeCell ref="P23:T23"/>
    <mergeCell ref="J35:O35"/>
    <mergeCell ref="P35:T35"/>
    <mergeCell ref="D22:T22"/>
    <mergeCell ref="B33:V33"/>
    <mergeCell ref="B34:B35"/>
    <mergeCell ref="C34:C35"/>
    <mergeCell ref="D34:T34"/>
    <mergeCell ref="V34:V35"/>
    <mergeCell ref="D35:I35"/>
    <mergeCell ref="B30:C30"/>
  </mergeCells>
  <phoneticPr fontId="7" type="noConversion"/>
  <dataValidations xWindow="502" yWindow="741" count="17">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3:E16 J13:J16 P13:P16" xr:uid="{3E231E9B-03AA-4864-8D6D-680015111645}"/>
    <dataValidation type="list" allowBlank="1" showInputMessage="1" showErrorMessage="1" errorTitle="Invalid Entry!" error="Please select an appointment period from the list. " promptTitle="Appointment Period" prompt="Please select an appointment period from the list. " sqref="G55:G58 W55:W58 O55:O58" xr:uid="{D6642A36-12A2-4100-8A8E-9D529E69FC2A}">
      <formula1>$AE$55:$AE$60</formula1>
    </dataValidation>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D26:D28 D25" xr:uid="{758B6C3D-E13F-43C0-A3B5-258B4C7D41FF}">
      <formula1>D25&gt;14.99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an annualized rate and be greater than $43,500. " promptTitle="Minimum Rate Requirement" prompt="The Provost has mandated that all graduate assistantships meet a minimum annuallized rate of $43,500 for FY 2024. Please input the annualized stipend rate, not an hourly rate. " sqref="D56:D58" xr:uid="{9D24B8F0-F7E3-4BB3-85EA-A9D67585C11E}">
      <formula1>D56&gt;43499</formula1>
    </dataValidation>
    <dataValidation type="custom" allowBlank="1" showInputMessage="1" showErrorMessage="1" errorTitle="Invalid Entry!" error="Hourly rate must be $14.50 per hour or greater. " promptTitle="Minimum Rate Requirement" prompt="Minimum wage for student employees is $14.50 per hour effective July 1, 2023.  Minimum wage is expected to continue to rise in FY 25 and FY26. " sqref="D37:D46 J37:J46" xr:uid="{B8E6DCE7-A9C3-4A72-9942-08F9C98CAD39}">
      <formula1>D37&gt;14.49</formula1>
    </dataValidation>
    <dataValidation type="custom" allowBlank="1" showInputMessage="1" showErrorMessage="1" errorTitle="Invalid Entry!" error="Stipend rate must an annualized rate and be greater than $45,000. " promptTitle="Minimum Rate Requirement" prompt="Stipends for graduate assistantships in FY 2025 have not been determined. For planning purposes, please use a minimum annuallized rate of $45,000 for FY 2025. Please input the annualized stipend rate, not an hourly rate. " sqref="L56:L58" xr:uid="{9B6E4149-F3A5-4C51-A6A5-75099701D52E}">
      <formula1>L56&gt;44999</formula1>
    </dataValidation>
    <dataValidation type="custom" allowBlank="1" showInputMessage="1" showErrorMessage="1" errorTitle="Invalid Entry!" error="Stipend rate must an annualized rate and be greater than $47,500. " promptTitle="Minimum Rate Requirement" prompt="Stipends for graduate assistantships in FY 2026 have not been determined. For planning purposes, please use a minimum annuallized rate of $47,500 for FY 2026. Please input the annualized stipend rate, not an hourly rate. " sqref="T56:T58" xr:uid="{9D6E4899-FA06-479F-9B89-9EE57945C721}">
      <formula1>T56&gt;47499</formula1>
    </dataValidation>
    <dataValidation type="custom" allowBlank="1" showInputMessage="1" showErrorMessage="1" errorTitle="Invalid Entry!" error="Hourly rate must be $15.00 an hour or greater.  " promptTitle="Minimum Rate Requirement" prompt="Minimum wage for staff members is $15.00 per hour effective July 1, 2023.  Minimum wage is expected to continue to rise in FY 25 and FY26. " sqref="J25:J28" xr:uid="{7871332F-AC26-49D7-AD0F-E2085A4A292A}">
      <formula1>J25&gt;14.99</formula1>
    </dataValidation>
    <dataValidation type="custom" allowBlank="1" showInputMessage="1" showErrorMessage="1" errorTitle="Invalid Entry!" error="Hourly rate must be greater than $15.50 per hour. " promptTitle="Minimum Rate Requirement" prompt="Minimum wage for staff members is expected to rise to $15.50 per hour on January 1, 2025." sqref="P26:P28 P25" xr:uid="{9736BC4A-30E0-4D64-B9AE-4F66DBA06DE5}">
      <formula1>P25&gt;15.49</formula1>
    </dataValidation>
    <dataValidation type="custom" allowBlank="1" showInputMessage="1" showErrorMessage="1" errorTitle="Invalid Entry!" error="Hourly rate must be greater than $15.00 per hour. " promptTitle="Minimum Rate Requirement" prompt="Minimum wage for student employees is expected to rise to $15.00 per hour on January 1, 2025." sqref="P37:P46" xr:uid="{F3408683-7957-47AD-A5BB-1F5E653DAF13}">
      <formula1>P37&gt;14.99</formula1>
    </dataValidation>
    <dataValidation type="custom" allowBlank="1" showInputMessage="1" showErrorMessage="1" errorTitle="Invalid Entry!" error="Stipend rate must an annualized rate and be greater than $43,500. " promptTitle="Minimum Rate Requirement" prompt="The Provost has mandated that all graduate assistantships meet a minimum annuallized rate of $40,000 for FY 2023. Please input the annualized stipend rate, not an hourly rate. " sqref="D55" xr:uid="{3A2B082C-2749-4345-849C-230732954CCC}">
      <formula1>D55&gt;39900</formula1>
    </dataValidation>
    <dataValidation type="custom" allowBlank="1" showInputMessage="1" showErrorMessage="1" errorTitle="Invalid Entry!" error="Stipend rate must an annualized rate and be greater than $45,000. " promptTitle="Minimum Rate Requirement" prompt="The Provost has mandated that all graduate assistantships meet a minimum annuallized rate of $43,500 for FY 2024. Please input the annualized stipend rate, not an hourly rate. " sqref="L55" xr:uid="{5E0E7EFC-F8E1-454A-B883-A3F46EBC9A93}">
      <formula1>L55&gt;43499</formula1>
    </dataValidation>
    <dataValidation type="custom" allowBlank="1" showInputMessage="1" showErrorMessage="1" errorTitle="Invalid Entry!" error="Stipend rate must an annualized rate and be greater than $47,500. " promptTitle="Minimum Rate Requirement" prompt="Stipends for graduate assistantships in FY 2025 have not been determined. For planning purposes, please use a minimum annuallized rate of $45,000 for FY 2025. Please input the annualized stipend rate, not an hourly rate." sqref="T55" xr:uid="{992F2841-CAAB-405D-ACF5-10AF477B0F73}">
      <formula1>T55&gt;44999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2"/>
  <sheetViews>
    <sheetView tabSelected="1" topLeftCell="A85" zoomScaleNormal="100" workbookViewId="0">
      <selection activeCell="C45" sqref="C45"/>
    </sheetView>
  </sheetViews>
  <sheetFormatPr defaultColWidth="12.625" defaultRowHeight="15" customHeight="1"/>
  <cols>
    <col min="1" max="1" width="3.125" style="9" customWidth="1"/>
    <col min="2" max="2" width="30.25" style="9" customWidth="1"/>
    <col min="3" max="3" width="45.75" style="9" bestFit="1" customWidth="1"/>
    <col min="4" max="6" width="13.375" style="9" customWidth="1"/>
    <col min="7" max="7" width="74.5" style="142" customWidth="1"/>
    <col min="8" max="8" width="11.875" style="9" bestFit="1" customWidth="1"/>
    <col min="9" max="9" width="53.625" style="9" customWidth="1"/>
    <col min="10" max="25" width="7.625" style="9" customWidth="1"/>
    <col min="26" max="16384" width="12.625" style="9"/>
  </cols>
  <sheetData>
    <row r="1" spans="1:7" ht="15" customHeight="1" thickBot="1"/>
    <row r="2" spans="1:7" ht="26.45" thickBot="1">
      <c r="B2" s="329" t="str">
        <f>_xlfn.CONCAT("Campus Sustainability Fund - Annual Grant Funding Request - Operating Budget for", " ",'Project Information Summary'!C12)</f>
        <v>Campus Sustainability Fund - Annual Grant Funding Request - Operating Budget for Native Plant Gardens</v>
      </c>
      <c r="C2" s="330"/>
      <c r="D2" s="330"/>
      <c r="E2" s="330"/>
      <c r="F2" s="330"/>
      <c r="G2" s="331"/>
    </row>
    <row r="3" spans="1:7" ht="15" customHeight="1" thickBot="1">
      <c r="B3" s="75"/>
      <c r="C3" s="76"/>
      <c r="D3" s="76"/>
      <c r="E3" s="76"/>
      <c r="F3" s="76"/>
      <c r="G3" s="153"/>
    </row>
    <row r="4" spans="1:7" ht="45" customHeight="1">
      <c r="B4" s="376" t="s">
        <v>57</v>
      </c>
      <c r="C4" s="377"/>
      <c r="D4" s="377"/>
      <c r="E4" s="377"/>
      <c r="F4" s="377"/>
      <c r="G4" s="378"/>
    </row>
    <row r="5" spans="1:7" ht="60" customHeight="1">
      <c r="B5" s="379" t="s">
        <v>58</v>
      </c>
      <c r="C5" s="380"/>
      <c r="D5" s="380"/>
      <c r="E5" s="380"/>
      <c r="F5" s="380"/>
      <c r="G5" s="381"/>
    </row>
    <row r="6" spans="1:7" ht="60" customHeight="1">
      <c r="B6" s="379" t="s">
        <v>59</v>
      </c>
      <c r="C6" s="380"/>
      <c r="D6" s="380"/>
      <c r="E6" s="380"/>
      <c r="F6" s="380"/>
      <c r="G6" s="381"/>
    </row>
    <row r="7" spans="1:7" ht="30" customHeight="1">
      <c r="B7" s="409" t="s">
        <v>60</v>
      </c>
      <c r="C7" s="410"/>
      <c r="D7" s="410"/>
      <c r="E7" s="410"/>
      <c r="F7" s="410"/>
      <c r="G7" s="411"/>
    </row>
    <row r="8" spans="1:7" ht="45" customHeight="1" thickBot="1">
      <c r="B8" s="412" t="s">
        <v>61</v>
      </c>
      <c r="C8" s="413"/>
      <c r="D8" s="413"/>
      <c r="E8" s="413"/>
      <c r="F8" s="413"/>
      <c r="G8" s="414"/>
    </row>
    <row r="9" spans="1:7" ht="14.25" customHeight="1" thickBot="1">
      <c r="B9" s="16"/>
      <c r="C9" s="17"/>
      <c r="D9" s="17"/>
      <c r="E9" s="17"/>
      <c r="F9" s="17"/>
      <c r="G9" s="154"/>
    </row>
    <row r="10" spans="1:7" ht="18.95" thickBot="1">
      <c r="B10" s="396" t="s">
        <v>62</v>
      </c>
      <c r="C10" s="397"/>
      <c r="D10" s="397"/>
      <c r="E10" s="397"/>
      <c r="F10" s="397"/>
      <c r="G10" s="398"/>
    </row>
    <row r="11" spans="1:7" ht="14.25" customHeight="1">
      <c r="B11" s="18" t="s">
        <v>63</v>
      </c>
      <c r="C11" s="19" t="s">
        <v>64</v>
      </c>
      <c r="D11" s="393" t="s">
        <v>10</v>
      </c>
      <c r="E11" s="394"/>
      <c r="F11" s="395"/>
      <c r="G11" s="155" t="s">
        <v>65</v>
      </c>
    </row>
    <row r="12" spans="1:7" ht="14.25" customHeight="1">
      <c r="A12" s="20"/>
      <c r="B12" s="403"/>
      <c r="C12" s="404"/>
      <c r="D12" s="30" t="str">
        <f>'Additional Info &amp; Definitions'!$D$16</f>
        <v>Fiscal Year 2023</v>
      </c>
      <c r="E12" s="14" t="str">
        <f>'Additional Info &amp; Definitions'!$E$16</f>
        <v>Fiscal Year 2024</v>
      </c>
      <c r="F12" s="31" t="str">
        <f>'Additional Info &amp; Definitions'!$F$16</f>
        <v>Fiscal Year 2025</v>
      </c>
      <c r="G12" s="156"/>
    </row>
    <row r="13" spans="1:7" ht="14.25" customHeight="1">
      <c r="B13" s="21" t="s">
        <v>66</v>
      </c>
      <c r="C13" s="22" t="s">
        <v>67</v>
      </c>
      <c r="D13" s="64">
        <f>'Annual Grant Personnel Summary'!H18</f>
        <v>5772</v>
      </c>
      <c r="E13" s="65">
        <f>'Annual Grant Personnel Summary'!N18</f>
        <v>5772</v>
      </c>
      <c r="F13" s="66">
        <f>'Annual Grant Personnel Summary'!S18</f>
        <v>5772</v>
      </c>
      <c r="G13" s="157"/>
    </row>
    <row r="14" spans="1:7" ht="14.25" customHeight="1">
      <c r="B14" s="21" t="s">
        <v>66</v>
      </c>
      <c r="C14" s="22" t="s">
        <v>68</v>
      </c>
      <c r="D14" s="64">
        <f>'Annual Grant Personnel Summary'!H30</f>
        <v>0</v>
      </c>
      <c r="E14" s="65">
        <f>'Annual Grant Personnel Summary'!N30</f>
        <v>0</v>
      </c>
      <c r="F14" s="66">
        <f>'Annual Grant Personnel Summary'!S30</f>
        <v>0</v>
      </c>
      <c r="G14" s="157"/>
    </row>
    <row r="15" spans="1:7" ht="14.25" customHeight="1">
      <c r="B15" s="21" t="s">
        <v>66</v>
      </c>
      <c r="C15" s="22" t="s">
        <v>69</v>
      </c>
      <c r="D15" s="64">
        <f>'Annual Grant Personnel Summary'!H48</f>
        <v>0</v>
      </c>
      <c r="E15" s="65">
        <f>'Annual Grant Personnel Summary'!N48</f>
        <v>0</v>
      </c>
      <c r="F15" s="66">
        <f>'Annual Grant Personnel Summary'!S48</f>
        <v>0</v>
      </c>
      <c r="G15" s="157"/>
    </row>
    <row r="16" spans="1:7" ht="14.25" customHeight="1" thickBot="1">
      <c r="B16" s="23" t="s">
        <v>66</v>
      </c>
      <c r="C16" s="24" t="s">
        <v>70</v>
      </c>
      <c r="D16" s="67">
        <f>'Annual Grant Personnel Summary'!J60</f>
        <v>0</v>
      </c>
      <c r="E16" s="68">
        <f>'Annual Grant Personnel Summary'!R60</f>
        <v>14137.5</v>
      </c>
      <c r="F16" s="69">
        <f>'Annual Grant Personnel Summary'!Z60</f>
        <v>0</v>
      </c>
      <c r="G16" s="157"/>
    </row>
    <row r="17" spans="1:8" ht="18.95" thickBot="1">
      <c r="B17" s="399" t="s">
        <v>71</v>
      </c>
      <c r="C17" s="400"/>
      <c r="D17" s="25">
        <f>SUM(D13:D16)</f>
        <v>5772</v>
      </c>
      <c r="E17" s="26">
        <f>SUM(E13:E16)</f>
        <v>19909.5</v>
      </c>
      <c r="F17" s="27">
        <f>SUM(F13:F16)</f>
        <v>5772</v>
      </c>
      <c r="G17" s="158"/>
    </row>
    <row r="18" spans="1:8" ht="14.25" customHeight="1" thickBot="1">
      <c r="A18" s="20"/>
      <c r="B18" s="28"/>
      <c r="C18" s="29"/>
      <c r="D18" s="29"/>
      <c r="E18" s="29"/>
      <c r="F18" s="29"/>
      <c r="G18" s="159"/>
      <c r="H18" s="20"/>
    </row>
    <row r="19" spans="1:8" ht="14.25" customHeight="1">
      <c r="B19" s="18" t="s">
        <v>63</v>
      </c>
      <c r="C19" s="19" t="s">
        <v>64</v>
      </c>
      <c r="D19" s="393" t="s">
        <v>10</v>
      </c>
      <c r="E19" s="394"/>
      <c r="F19" s="395"/>
      <c r="G19" s="155" t="s">
        <v>65</v>
      </c>
    </row>
    <row r="20" spans="1:8" ht="14.25" customHeight="1">
      <c r="A20" s="20"/>
      <c r="B20" s="403"/>
      <c r="C20" s="404"/>
      <c r="D20" s="30" t="str">
        <f>'Additional Info &amp; Definitions'!$D$16</f>
        <v>Fiscal Year 2023</v>
      </c>
      <c r="E20" s="14" t="str">
        <f>'Additional Info &amp; Definitions'!$E$16</f>
        <v>Fiscal Year 2024</v>
      </c>
      <c r="F20" s="31" t="str">
        <f>'Additional Info &amp; Definitions'!$F$16</f>
        <v>Fiscal Year 2025</v>
      </c>
      <c r="G20" s="156"/>
    </row>
    <row r="21" spans="1:8" ht="14.25" customHeight="1">
      <c r="B21" s="21" t="s">
        <v>72</v>
      </c>
      <c r="C21" s="22" t="s">
        <v>73</v>
      </c>
      <c r="D21" s="62">
        <f>'Annual Grant Personnel Summary'!I18</f>
        <v>1841.268</v>
      </c>
      <c r="E21" s="15">
        <f>'Annual Grant Personnel Summary'!O18</f>
        <v>1847.04</v>
      </c>
      <c r="F21" s="63">
        <f>'Annual Grant Personnel Summary'!T18</f>
        <v>1881.672</v>
      </c>
      <c r="G21" s="157"/>
    </row>
    <row r="22" spans="1:8" ht="14.25" customHeight="1">
      <c r="B22" s="21" t="s">
        <v>72</v>
      </c>
      <c r="C22" s="22" t="s">
        <v>74</v>
      </c>
      <c r="D22" s="62">
        <f>'Annual Grant Personnel Summary'!I30</f>
        <v>0</v>
      </c>
      <c r="E22" s="15">
        <f>'Annual Grant Personnel Summary'!O30</f>
        <v>0</v>
      </c>
      <c r="F22" s="63">
        <f>'Annual Grant Personnel Summary'!T30</f>
        <v>0</v>
      </c>
      <c r="G22" s="157"/>
    </row>
    <row r="23" spans="1:8" ht="14.25" customHeight="1">
      <c r="B23" s="21" t="s">
        <v>72</v>
      </c>
      <c r="C23" s="22" t="s">
        <v>75</v>
      </c>
      <c r="D23" s="62">
        <f>'Annual Grant Personnel Summary'!I48</f>
        <v>0</v>
      </c>
      <c r="E23" s="15">
        <f>'Annual Grant Personnel Summary'!O48</f>
        <v>0</v>
      </c>
      <c r="F23" s="63">
        <f>'Annual Grant Personnel Summary'!T48</f>
        <v>0</v>
      </c>
      <c r="G23" s="157"/>
    </row>
    <row r="24" spans="1:8" ht="14.25" customHeight="1" thickBot="1">
      <c r="B24" s="23" t="s">
        <v>72</v>
      </c>
      <c r="C24" s="24" t="s">
        <v>76</v>
      </c>
      <c r="D24" s="59">
        <f>'Annual Grant Personnel Summary'!K60</f>
        <v>0</v>
      </c>
      <c r="E24" s="60">
        <f>'Annual Grant Personnel Summary'!S60</f>
        <v>1866.15</v>
      </c>
      <c r="F24" s="61">
        <f>'Annual Grant Personnel Summary'!AA60</f>
        <v>0</v>
      </c>
      <c r="G24" s="157"/>
    </row>
    <row r="25" spans="1:8" ht="19.5" thickTop="1" thickBot="1">
      <c r="B25" s="399" t="s">
        <v>77</v>
      </c>
      <c r="C25" s="400"/>
      <c r="D25" s="32">
        <f>SUM(D21:D24)</f>
        <v>1841.268</v>
      </c>
      <c r="E25" s="33">
        <f t="shared" ref="E25" si="0">SUM(E21:E24)</f>
        <v>3713.19</v>
      </c>
      <c r="F25" s="34">
        <f>SUM(F21:F24)</f>
        <v>1881.672</v>
      </c>
      <c r="G25" s="160"/>
    </row>
    <row r="26" spans="1:8" ht="14.25" customHeight="1" thickBot="1">
      <c r="A26" s="20"/>
      <c r="B26" s="28"/>
      <c r="C26" s="29"/>
      <c r="D26" s="29"/>
      <c r="E26" s="29"/>
      <c r="F26" s="29"/>
      <c r="G26" s="159"/>
      <c r="H26" s="20"/>
    </row>
    <row r="27" spans="1:8" ht="14.25" customHeight="1">
      <c r="B27" s="18" t="s">
        <v>63</v>
      </c>
      <c r="C27" s="19" t="s">
        <v>64</v>
      </c>
      <c r="D27" s="393" t="s">
        <v>10</v>
      </c>
      <c r="E27" s="394"/>
      <c r="F27" s="395"/>
      <c r="G27" s="155" t="s">
        <v>65</v>
      </c>
    </row>
    <row r="28" spans="1:8" ht="14.25" customHeight="1">
      <c r="A28" s="20"/>
      <c r="B28" s="407"/>
      <c r="C28" s="408"/>
      <c r="D28" s="30" t="str">
        <f>'Additional Info &amp; Definitions'!$D$16</f>
        <v>Fiscal Year 2023</v>
      </c>
      <c r="E28" s="14" t="s">
        <v>78</v>
      </c>
      <c r="F28" s="31" t="str">
        <f>'Additional Info &amp; Definitions'!$F$16</f>
        <v>Fiscal Year 2025</v>
      </c>
      <c r="G28" s="156"/>
    </row>
    <row r="29" spans="1:8" thickBot="1">
      <c r="B29" s="35" t="s">
        <v>79</v>
      </c>
      <c r="C29" s="36" t="s">
        <v>79</v>
      </c>
      <c r="D29" s="59">
        <f>'Annual Grant Personnel Summary'!I60</f>
        <v>0</v>
      </c>
      <c r="E29" s="60">
        <f>'Annual Grant Personnel Summary'!Q60</f>
        <v>6298</v>
      </c>
      <c r="F29" s="61">
        <f>'Annual Grant Personnel Summary'!Y60</f>
        <v>0</v>
      </c>
      <c r="G29" s="157"/>
    </row>
    <row r="30" spans="1:8" ht="18.95" thickBot="1">
      <c r="B30" s="401" t="s">
        <v>80</v>
      </c>
      <c r="C30" s="402"/>
      <c r="D30" s="25">
        <f>D29</f>
        <v>0</v>
      </c>
      <c r="E30" s="26">
        <f t="shared" ref="E30:F30" si="1">E29</f>
        <v>6298</v>
      </c>
      <c r="F30" s="27">
        <f t="shared" si="1"/>
        <v>0</v>
      </c>
      <c r="G30" s="160"/>
    </row>
    <row r="31" spans="1:8" ht="14.25" customHeight="1" thickBot="1">
      <c r="B31" s="37"/>
      <c r="C31" s="38"/>
      <c r="D31" s="39"/>
      <c r="E31" s="39"/>
      <c r="F31" s="39"/>
      <c r="G31" s="161"/>
    </row>
    <row r="32" spans="1:8" ht="18.95" thickBot="1">
      <c r="B32" s="396" t="s">
        <v>81</v>
      </c>
      <c r="C32" s="397"/>
      <c r="D32" s="397"/>
      <c r="E32" s="397"/>
      <c r="F32" s="397"/>
      <c r="G32" s="398"/>
    </row>
    <row r="33" spans="1:7" ht="14.25" customHeight="1">
      <c r="B33" s="18" t="s">
        <v>82</v>
      </c>
      <c r="C33" s="19" t="s">
        <v>64</v>
      </c>
      <c r="D33" s="393" t="s">
        <v>10</v>
      </c>
      <c r="E33" s="394"/>
      <c r="F33" s="395"/>
      <c r="G33" s="155" t="s">
        <v>65</v>
      </c>
    </row>
    <row r="34" spans="1:7" ht="14.25" customHeight="1">
      <c r="A34" s="20"/>
      <c r="B34" s="403"/>
      <c r="C34" s="404"/>
      <c r="D34" s="30" t="str">
        <f>'Additional Info &amp; Definitions'!$D$16</f>
        <v>Fiscal Year 2023</v>
      </c>
      <c r="E34" s="14" t="str">
        <f>'Additional Info &amp; Definitions'!$E$16</f>
        <v>Fiscal Year 2024</v>
      </c>
      <c r="F34" s="31" t="str">
        <f>'Additional Info &amp; Definitions'!$F$16</f>
        <v>Fiscal Year 2025</v>
      </c>
      <c r="G34" s="156"/>
    </row>
    <row r="35" spans="1:7" ht="90" customHeight="1">
      <c r="B35" s="21" t="s">
        <v>83</v>
      </c>
      <c r="C35" s="40" t="s">
        <v>84</v>
      </c>
      <c r="D35" s="322">
        <v>8667</v>
      </c>
      <c r="E35" s="323">
        <v>8667</v>
      </c>
      <c r="F35" s="324">
        <v>8667</v>
      </c>
      <c r="G35" s="157" t="s">
        <v>85</v>
      </c>
    </row>
    <row r="36" spans="1:7" ht="65.25" customHeight="1">
      <c r="B36" s="21" t="s">
        <v>83</v>
      </c>
      <c r="C36" s="40" t="s">
        <v>86</v>
      </c>
      <c r="D36" s="322">
        <v>4704</v>
      </c>
      <c r="E36" s="323">
        <v>2080</v>
      </c>
      <c r="F36" s="324">
        <v>2080</v>
      </c>
      <c r="G36" s="157" t="s">
        <v>87</v>
      </c>
    </row>
    <row r="37" spans="1:7" ht="75.75" customHeight="1">
      <c r="B37" s="21" t="s">
        <v>83</v>
      </c>
      <c r="C37" s="40" t="s">
        <v>88</v>
      </c>
      <c r="D37" s="322">
        <v>250</v>
      </c>
      <c r="E37" s="323">
        <v>300</v>
      </c>
      <c r="F37" s="324"/>
      <c r="G37" s="157" t="s">
        <v>89</v>
      </c>
    </row>
    <row r="38" spans="1:7" ht="14.25" customHeight="1">
      <c r="B38" s="21" t="s">
        <v>83</v>
      </c>
      <c r="C38" s="40" t="s">
        <v>90</v>
      </c>
      <c r="D38" s="322">
        <v>625</v>
      </c>
      <c r="E38" s="323">
        <v>625</v>
      </c>
      <c r="F38" s="324">
        <v>625</v>
      </c>
      <c r="G38" s="157" t="s">
        <v>91</v>
      </c>
    </row>
    <row r="39" spans="1:7" ht="14.25" customHeight="1">
      <c r="B39" s="21" t="s">
        <v>83</v>
      </c>
      <c r="C39" s="40" t="s">
        <v>92</v>
      </c>
      <c r="D39" s="322">
        <v>4750</v>
      </c>
      <c r="E39" s="323"/>
      <c r="F39" s="324"/>
      <c r="G39" s="157" t="s">
        <v>93</v>
      </c>
    </row>
    <row r="40" spans="1:7" ht="58.5" customHeight="1">
      <c r="B40" s="21" t="s">
        <v>83</v>
      </c>
      <c r="C40" s="40" t="s">
        <v>94</v>
      </c>
      <c r="D40" s="82"/>
      <c r="E40" s="73">
        <v>3550</v>
      </c>
      <c r="F40" s="74"/>
      <c r="G40" s="157" t="s">
        <v>95</v>
      </c>
    </row>
    <row r="41" spans="1:7" ht="14.25" customHeight="1">
      <c r="B41" s="21" t="s">
        <v>83</v>
      </c>
      <c r="C41" s="40"/>
      <c r="D41" s="82"/>
      <c r="E41" s="73"/>
      <c r="F41" s="74"/>
      <c r="G41" s="157"/>
    </row>
    <row r="42" spans="1:7" ht="14.25" customHeight="1">
      <c r="B42" s="21" t="s">
        <v>83</v>
      </c>
      <c r="C42" s="40"/>
      <c r="D42" s="82"/>
      <c r="E42" s="73"/>
      <c r="F42" s="74"/>
      <c r="G42" s="157"/>
    </row>
    <row r="43" spans="1:7" ht="14.25" customHeight="1">
      <c r="B43" s="21" t="s">
        <v>83</v>
      </c>
      <c r="C43" s="40"/>
      <c r="D43" s="82"/>
      <c r="E43" s="73"/>
      <c r="F43" s="74"/>
      <c r="G43" s="157"/>
    </row>
    <row r="44" spans="1:7" ht="14.25" customHeight="1">
      <c r="B44" s="21" t="s">
        <v>83</v>
      </c>
      <c r="C44" s="40"/>
      <c r="D44" s="82"/>
      <c r="E44" s="73"/>
      <c r="F44" s="74"/>
      <c r="G44" s="157"/>
    </row>
    <row r="45" spans="1:7" ht="14.25" customHeight="1">
      <c r="B45" s="21" t="s">
        <v>83</v>
      </c>
      <c r="C45" s="40"/>
      <c r="D45" s="82"/>
      <c r="E45" s="73"/>
      <c r="F45" s="74"/>
      <c r="G45" s="157"/>
    </row>
    <row r="46" spans="1:7" ht="14.25" customHeight="1">
      <c r="B46" s="21" t="s">
        <v>83</v>
      </c>
      <c r="C46" s="40"/>
      <c r="D46" s="82"/>
      <c r="E46" s="73"/>
      <c r="F46" s="74"/>
      <c r="G46" s="157"/>
    </row>
    <row r="47" spans="1:7" ht="14.25" customHeight="1">
      <c r="B47" s="21" t="s">
        <v>83</v>
      </c>
      <c r="C47" s="40"/>
      <c r="D47" s="82"/>
      <c r="E47" s="73"/>
      <c r="F47" s="74"/>
      <c r="G47" s="157"/>
    </row>
    <row r="48" spans="1:7" ht="14.25" customHeight="1">
      <c r="B48" s="21" t="s">
        <v>83</v>
      </c>
      <c r="C48" s="40"/>
      <c r="D48" s="82"/>
      <c r="E48" s="73"/>
      <c r="F48" s="74"/>
      <c r="G48" s="157"/>
    </row>
    <row r="49" spans="1:7" ht="14.25" customHeight="1" thickBot="1">
      <c r="B49" s="23" t="s">
        <v>83</v>
      </c>
      <c r="C49" s="41"/>
      <c r="D49" s="83"/>
      <c r="E49" s="84"/>
      <c r="F49" s="85"/>
      <c r="G49" s="162"/>
    </row>
    <row r="50" spans="1:7" ht="19.5" thickTop="1" thickBot="1">
      <c r="B50" s="399" t="s">
        <v>96</v>
      </c>
      <c r="C50" s="400"/>
      <c r="D50" s="32">
        <f>SUM(D35:D49)</f>
        <v>18996</v>
      </c>
      <c r="E50" s="33">
        <f t="shared" ref="E50:F50" si="2">SUM(E35:E49)</f>
        <v>15222</v>
      </c>
      <c r="F50" s="34">
        <f t="shared" si="2"/>
        <v>11372</v>
      </c>
      <c r="G50" s="160"/>
    </row>
    <row r="51" spans="1:7" ht="14.25" customHeight="1" thickBot="1">
      <c r="B51" s="37"/>
      <c r="C51" s="38"/>
      <c r="D51" s="39"/>
      <c r="E51" s="39"/>
      <c r="F51" s="39"/>
      <c r="G51" s="161"/>
    </row>
    <row r="52" spans="1:7" ht="18.95" thickBot="1">
      <c r="B52" s="396" t="s">
        <v>97</v>
      </c>
      <c r="C52" s="397"/>
      <c r="D52" s="397"/>
      <c r="E52" s="397"/>
      <c r="F52" s="397"/>
      <c r="G52" s="398"/>
    </row>
    <row r="53" spans="1:7" ht="14.25" customHeight="1">
      <c r="B53" s="18" t="s">
        <v>98</v>
      </c>
      <c r="C53" s="19" t="s">
        <v>64</v>
      </c>
      <c r="D53" s="393" t="s">
        <v>10</v>
      </c>
      <c r="E53" s="394"/>
      <c r="F53" s="395"/>
      <c r="G53" s="155" t="s">
        <v>65</v>
      </c>
    </row>
    <row r="54" spans="1:7" ht="14.25" customHeight="1">
      <c r="A54" s="20"/>
      <c r="B54" s="403"/>
      <c r="C54" s="404"/>
      <c r="D54" s="30" t="str">
        <f>'Additional Info &amp; Definitions'!$D$16</f>
        <v>Fiscal Year 2023</v>
      </c>
      <c r="E54" s="14" t="str">
        <f>'Additional Info &amp; Definitions'!$E$16</f>
        <v>Fiscal Year 2024</v>
      </c>
      <c r="F54" s="31" t="str">
        <f>'Additional Info &amp; Definitions'!$F$16</f>
        <v>Fiscal Year 2025</v>
      </c>
      <c r="G54" s="156"/>
    </row>
    <row r="55" spans="1:7" ht="14.25" customHeight="1">
      <c r="B55" s="21" t="s">
        <v>97</v>
      </c>
      <c r="C55" s="40"/>
      <c r="D55" s="82"/>
      <c r="E55" s="73"/>
      <c r="F55" s="74"/>
      <c r="G55" s="162"/>
    </row>
    <row r="56" spans="1:7" ht="14.25" customHeight="1">
      <c r="B56" s="21" t="s">
        <v>97</v>
      </c>
      <c r="C56" s="40"/>
      <c r="D56" s="91"/>
      <c r="E56" s="73"/>
      <c r="F56" s="74"/>
      <c r="G56" s="162"/>
    </row>
    <row r="57" spans="1:7" ht="14.25" customHeight="1">
      <c r="B57" s="21" t="s">
        <v>97</v>
      </c>
      <c r="C57" s="40"/>
      <c r="D57" s="82"/>
      <c r="E57" s="73"/>
      <c r="F57" s="74"/>
      <c r="G57" s="162"/>
    </row>
    <row r="58" spans="1:7" ht="14.25" customHeight="1">
      <c r="B58" s="21" t="s">
        <v>97</v>
      </c>
      <c r="C58" s="40"/>
      <c r="D58" s="82"/>
      <c r="E58" s="73"/>
      <c r="F58" s="74"/>
      <c r="G58" s="162"/>
    </row>
    <row r="59" spans="1:7" ht="14.25" customHeight="1" thickBot="1">
      <c r="B59" s="23" t="s">
        <v>97</v>
      </c>
      <c r="C59" s="41"/>
      <c r="D59" s="83"/>
      <c r="E59" s="84"/>
      <c r="F59" s="85"/>
      <c r="G59" s="162"/>
    </row>
    <row r="60" spans="1:7" ht="19.5" thickTop="1" thickBot="1">
      <c r="B60" s="399" t="s">
        <v>99</v>
      </c>
      <c r="C60" s="400"/>
      <c r="D60" s="32">
        <f>SUM(D55:D59)</f>
        <v>0</v>
      </c>
      <c r="E60" s="33">
        <f t="shared" ref="E60:F60" si="3">SUM(E55:E59)</f>
        <v>0</v>
      </c>
      <c r="F60" s="34">
        <f t="shared" si="3"/>
        <v>0</v>
      </c>
      <c r="G60" s="160"/>
    </row>
    <row r="61" spans="1:7" ht="14.25" customHeight="1" thickBot="1">
      <c r="B61" s="42"/>
      <c r="C61" s="43"/>
      <c r="D61" s="29"/>
      <c r="E61" s="29"/>
      <c r="F61" s="29"/>
      <c r="G61" s="159"/>
    </row>
    <row r="62" spans="1:7" ht="18.95" thickBot="1">
      <c r="B62" s="396" t="s">
        <v>100</v>
      </c>
      <c r="C62" s="397"/>
      <c r="D62" s="397"/>
      <c r="E62" s="397"/>
      <c r="F62" s="397"/>
      <c r="G62" s="398"/>
    </row>
    <row r="63" spans="1:7" ht="14.25" customHeight="1">
      <c r="B63" s="18" t="s">
        <v>101</v>
      </c>
      <c r="C63" s="19" t="s">
        <v>64</v>
      </c>
      <c r="D63" s="393" t="s">
        <v>10</v>
      </c>
      <c r="E63" s="394"/>
      <c r="F63" s="395"/>
      <c r="G63" s="155" t="s">
        <v>65</v>
      </c>
    </row>
    <row r="64" spans="1:7" ht="14.25" customHeight="1">
      <c r="B64" s="405"/>
      <c r="C64" s="406"/>
      <c r="D64" s="30" t="str">
        <f>'Additional Info &amp; Definitions'!$D$16</f>
        <v>Fiscal Year 2023</v>
      </c>
      <c r="E64" s="14" t="str">
        <f>'Additional Info &amp; Definitions'!$E$16</f>
        <v>Fiscal Year 2024</v>
      </c>
      <c r="F64" s="31" t="str">
        <f>'Additional Info &amp; Definitions'!$F$16</f>
        <v>Fiscal Year 2025</v>
      </c>
      <c r="G64" s="156"/>
    </row>
    <row r="65" spans="1:24" ht="14.25" customHeight="1">
      <c r="B65" s="21" t="s">
        <v>102</v>
      </c>
      <c r="C65" s="44"/>
      <c r="D65" s="82"/>
      <c r="E65" s="73"/>
      <c r="F65" s="74"/>
      <c r="G65" s="163"/>
    </row>
    <row r="66" spans="1:24" ht="14.25" customHeight="1">
      <c r="B66" s="21" t="s">
        <v>102</v>
      </c>
      <c r="C66" s="44"/>
      <c r="D66" s="82"/>
      <c r="E66" s="73"/>
      <c r="F66" s="74"/>
      <c r="G66" s="163"/>
    </row>
    <row r="67" spans="1:24" ht="14.25" customHeight="1">
      <c r="B67" s="21" t="s">
        <v>103</v>
      </c>
      <c r="C67" s="44"/>
      <c r="D67" s="82"/>
      <c r="E67" s="73"/>
      <c r="F67" s="74"/>
      <c r="G67" s="163"/>
    </row>
    <row r="68" spans="1:24" ht="14.25" customHeight="1">
      <c r="B68" s="21" t="s">
        <v>103</v>
      </c>
      <c r="C68" s="44"/>
      <c r="D68" s="82"/>
      <c r="E68" s="73"/>
      <c r="F68" s="74"/>
      <c r="G68" s="163"/>
    </row>
    <row r="69" spans="1:24" ht="14.25" customHeight="1">
      <c r="B69" s="111" t="s">
        <v>104</v>
      </c>
      <c r="C69" s="112"/>
      <c r="D69" s="113"/>
      <c r="E69" s="114"/>
      <c r="F69" s="115"/>
      <c r="G69" s="163"/>
    </row>
    <row r="70" spans="1:24" ht="14.25" customHeight="1">
      <c r="B70" s="111" t="s">
        <v>104</v>
      </c>
      <c r="C70" s="112"/>
      <c r="D70" s="113"/>
      <c r="E70" s="114"/>
      <c r="F70" s="115"/>
      <c r="G70" s="163"/>
    </row>
    <row r="71" spans="1:24" ht="14.25" customHeight="1" thickBot="1">
      <c r="B71" s="23" t="s">
        <v>105</v>
      </c>
      <c r="C71" s="45"/>
      <c r="D71" s="83"/>
      <c r="E71" s="84"/>
      <c r="F71" s="85"/>
      <c r="G71" s="163"/>
    </row>
    <row r="72" spans="1:24" ht="19.5" thickTop="1" thickBot="1">
      <c r="B72" s="401" t="s">
        <v>106</v>
      </c>
      <c r="C72" s="402"/>
      <c r="D72" s="32">
        <f>SUM(D65:D71)</f>
        <v>0</v>
      </c>
      <c r="E72" s="33">
        <f>SUM(E65:E71)</f>
        <v>0</v>
      </c>
      <c r="F72" s="34">
        <f>SUM(F65:F71)</f>
        <v>0</v>
      </c>
      <c r="G72" s="160"/>
    </row>
    <row r="73" spans="1:24" customFormat="1" ht="14.45">
      <c r="B73" s="42"/>
      <c r="C73" s="43"/>
      <c r="D73" s="29"/>
      <c r="E73" s="29"/>
      <c r="F73" s="29"/>
      <c r="G73" s="159"/>
    </row>
    <row r="74" spans="1:24" customFormat="1" ht="18.95" thickBot="1">
      <c r="B74" s="183" t="s">
        <v>107</v>
      </c>
      <c r="C74" s="184"/>
      <c r="D74" s="184"/>
      <c r="E74" s="184"/>
      <c r="F74" s="184"/>
      <c r="G74" s="184"/>
    </row>
    <row r="75" spans="1:24" customFormat="1" ht="14.45">
      <c r="B75" s="28"/>
      <c r="C75" s="29"/>
      <c r="D75" s="393" t="s">
        <v>108</v>
      </c>
      <c r="E75" s="394"/>
      <c r="F75" s="395"/>
      <c r="G75" s="155" t="s">
        <v>65</v>
      </c>
    </row>
    <row r="76" spans="1:24" customFormat="1" thickBot="1">
      <c r="B76" s="28"/>
      <c r="C76" s="29"/>
      <c r="D76" s="30" t="str">
        <f>'Additional Info &amp; Definitions'!$D$16</f>
        <v>Fiscal Year 2023</v>
      </c>
      <c r="E76" s="14" t="str">
        <f>'Additional Info &amp; Definitions'!$E$16</f>
        <v>Fiscal Year 2024</v>
      </c>
      <c r="F76" s="31" t="str">
        <f>'Additional Info &amp; Definitions'!$F$16</f>
        <v>Fiscal Year 2025</v>
      </c>
      <c r="G76" s="164"/>
    </row>
    <row r="77" spans="1:24" customFormat="1" ht="18.95" thickBot="1">
      <c r="B77" s="388" t="s">
        <v>109</v>
      </c>
      <c r="C77" s="389"/>
      <c r="D77" s="56">
        <f>SUM(D17,D25,D30,D50,D60,D72)</f>
        <v>26609.268</v>
      </c>
      <c r="E77" s="57">
        <f t="shared" ref="E77:F77" si="4">SUM(E17,E25,E30,E50,E60,E72)</f>
        <v>45142.69</v>
      </c>
      <c r="F77" s="58">
        <f t="shared" si="4"/>
        <v>19025.671999999999</v>
      </c>
      <c r="G77" s="177"/>
    </row>
    <row r="78" spans="1:24" customFormat="1" ht="14.45">
      <c r="A78" s="185"/>
      <c r="B78" s="42"/>
      <c r="C78" s="43"/>
      <c r="D78" s="29"/>
      <c r="E78" s="29"/>
      <c r="F78" s="29"/>
      <c r="G78" s="159"/>
      <c r="H78" s="185"/>
      <c r="I78" s="185"/>
      <c r="J78" s="185"/>
      <c r="K78" s="185"/>
      <c r="L78" s="185"/>
      <c r="M78" s="185"/>
      <c r="N78" s="185"/>
      <c r="O78" s="185"/>
      <c r="P78" s="185"/>
      <c r="Q78" s="185"/>
      <c r="R78" s="185"/>
      <c r="S78" s="185"/>
      <c r="T78" s="185"/>
      <c r="U78" s="185"/>
      <c r="V78" s="185"/>
      <c r="W78" s="185"/>
      <c r="X78" s="185"/>
    </row>
    <row r="79" spans="1:24" customFormat="1" ht="18.95" thickBot="1">
      <c r="A79" s="185"/>
      <c r="B79" s="417" t="s">
        <v>110</v>
      </c>
      <c r="C79" s="418"/>
      <c r="D79" s="418"/>
      <c r="E79" s="418"/>
      <c r="F79" s="418"/>
      <c r="G79" s="418"/>
      <c r="H79" s="185"/>
      <c r="I79" s="185"/>
      <c r="J79" s="185"/>
      <c r="K79" s="185"/>
      <c r="L79" s="185"/>
      <c r="M79" s="185"/>
      <c r="N79" s="185"/>
      <c r="O79" s="185"/>
      <c r="P79" s="185"/>
      <c r="Q79" s="185"/>
      <c r="R79" s="185"/>
      <c r="S79" s="185"/>
      <c r="T79" s="185"/>
      <c r="U79" s="185"/>
      <c r="V79" s="185"/>
      <c r="W79" s="185"/>
      <c r="X79" s="185"/>
    </row>
    <row r="80" spans="1:24" customFormat="1" ht="14.45">
      <c r="A80" s="185"/>
      <c r="B80" s="186" t="s">
        <v>63</v>
      </c>
      <c r="C80" s="187" t="s">
        <v>64</v>
      </c>
      <c r="D80" s="393" t="s">
        <v>108</v>
      </c>
      <c r="E80" s="394"/>
      <c r="F80" s="395"/>
      <c r="G80" s="155"/>
      <c r="H80" s="185"/>
      <c r="I80" s="185"/>
      <c r="J80" s="185"/>
      <c r="K80" s="185"/>
      <c r="L80" s="185"/>
      <c r="M80" s="185"/>
      <c r="N80" s="185"/>
      <c r="O80" s="185"/>
      <c r="P80" s="185"/>
      <c r="Q80" s="185"/>
      <c r="R80" s="185"/>
      <c r="S80" s="185"/>
      <c r="T80" s="185"/>
      <c r="U80" s="185"/>
      <c r="V80" s="185"/>
      <c r="W80" s="185"/>
      <c r="X80" s="185"/>
    </row>
    <row r="81" spans="1:24" customFormat="1" ht="14.45">
      <c r="A81" s="185"/>
      <c r="B81" s="415"/>
      <c r="C81" s="416"/>
      <c r="D81" s="30" t="str">
        <f>'Additional Info &amp; Definitions'!$D$16</f>
        <v>Fiscal Year 2023</v>
      </c>
      <c r="E81" s="14" t="str">
        <f>'Additional Info &amp; Definitions'!$E$16</f>
        <v>Fiscal Year 2024</v>
      </c>
      <c r="F81" s="31" t="str">
        <f>'Additional Info &amp; Definitions'!$F$16</f>
        <v>Fiscal Year 2025</v>
      </c>
      <c r="G81" s="164"/>
      <c r="H81" s="185"/>
      <c r="I81" s="185"/>
      <c r="J81" s="185"/>
      <c r="K81" s="185"/>
      <c r="L81" s="185"/>
      <c r="M81" s="185"/>
      <c r="N81" s="185"/>
      <c r="O81" s="185"/>
      <c r="P81" s="185"/>
      <c r="Q81" s="185"/>
      <c r="R81" s="185"/>
      <c r="S81" s="185"/>
      <c r="T81" s="185"/>
      <c r="U81" s="185"/>
      <c r="V81" s="185"/>
      <c r="W81" s="185"/>
      <c r="X81" s="185"/>
    </row>
    <row r="82" spans="1:24" customFormat="1" thickBot="1">
      <c r="A82" s="185"/>
      <c r="B82" s="188" t="s">
        <v>110</v>
      </c>
      <c r="C82" s="190" t="s">
        <v>111</v>
      </c>
      <c r="D82" s="56">
        <f>ROUNDUP(D77*0.02,-1)</f>
        <v>540</v>
      </c>
      <c r="E82" s="57">
        <f t="shared" ref="E82:F82" si="5">ROUNDUP(E77*0.02,-1)</f>
        <v>910</v>
      </c>
      <c r="F82" s="58">
        <f t="shared" si="5"/>
        <v>390</v>
      </c>
      <c r="G82" s="189"/>
      <c r="H82" s="185"/>
      <c r="I82" s="185"/>
      <c r="J82" s="185"/>
      <c r="K82" s="185"/>
      <c r="L82" s="185"/>
      <c r="M82" s="185"/>
      <c r="N82" s="185"/>
      <c r="O82" s="185"/>
      <c r="P82" s="185"/>
      <c r="Q82" s="185"/>
      <c r="R82" s="185"/>
      <c r="S82" s="185"/>
      <c r="T82" s="185"/>
      <c r="U82" s="185"/>
      <c r="V82" s="185"/>
      <c r="W82" s="185"/>
      <c r="X82" s="185"/>
    </row>
    <row r="83" spans="1:24" customFormat="1" ht="14.45">
      <c r="B83" s="42"/>
      <c r="C83" s="43"/>
      <c r="D83" s="29"/>
      <c r="E83" s="29"/>
      <c r="F83" s="29"/>
      <c r="G83" s="176"/>
    </row>
    <row r="84" spans="1:24" ht="14.25" customHeight="1" thickBot="1">
      <c r="B84" s="182"/>
      <c r="C84" s="39"/>
      <c r="D84" s="39"/>
      <c r="E84" s="39"/>
      <c r="F84" s="39"/>
      <c r="G84" s="161"/>
    </row>
    <row r="85" spans="1:24" s="48" customFormat="1" ht="26.45" thickBot="1">
      <c r="A85" s="47"/>
      <c r="B85" s="390" t="s">
        <v>112</v>
      </c>
      <c r="C85" s="391"/>
      <c r="D85" s="391"/>
      <c r="E85" s="391"/>
      <c r="F85" s="391"/>
      <c r="G85" s="392"/>
      <c r="H85" s="47"/>
    </row>
    <row r="86" spans="1:24" ht="14.25" customHeight="1">
      <c r="A86" s="20"/>
      <c r="B86" s="28"/>
      <c r="C86" s="29"/>
      <c r="D86" s="393" t="s">
        <v>108</v>
      </c>
      <c r="E86" s="394"/>
      <c r="F86" s="395"/>
      <c r="G86" s="155"/>
      <c r="H86" s="20"/>
    </row>
    <row r="87" spans="1:24" ht="14.25" customHeight="1">
      <c r="A87" s="20"/>
      <c r="B87" s="28"/>
      <c r="C87" s="29"/>
      <c r="D87" s="30" t="str">
        <f>'Additional Info &amp; Definitions'!$D$16</f>
        <v>Fiscal Year 2023</v>
      </c>
      <c r="E87" s="14" t="str">
        <f>'Additional Info &amp; Definitions'!$E$16</f>
        <v>Fiscal Year 2024</v>
      </c>
      <c r="F87" s="31" t="str">
        <f>'Additional Info &amp; Definitions'!$F$16</f>
        <v>Fiscal Year 2025</v>
      </c>
      <c r="G87" s="164"/>
      <c r="H87" s="20"/>
    </row>
    <row r="88" spans="1:24" ht="18.95" thickBot="1">
      <c r="A88" s="20"/>
      <c r="B88" s="388" t="s">
        <v>113</v>
      </c>
      <c r="C88" s="389"/>
      <c r="D88" s="56">
        <f>SUM(D17,D25,D30,D50,D60,D72,D82)</f>
        <v>27149.268</v>
      </c>
      <c r="E88" s="57">
        <f t="shared" ref="E88:F88" si="6">SUM(E17,E25,E30,E50,E60,E72,E82)</f>
        <v>46052.69</v>
      </c>
      <c r="F88" s="58">
        <f t="shared" si="6"/>
        <v>19415.671999999999</v>
      </c>
      <c r="G88" s="165"/>
      <c r="H88" s="87"/>
      <c r="I88"/>
    </row>
    <row r="89" spans="1:24" ht="14.25" customHeight="1" thickBot="1">
      <c r="B89" s="28"/>
      <c r="C89" s="46"/>
      <c r="D89" s="90"/>
      <c r="E89" s="90"/>
      <c r="F89" s="90"/>
      <c r="G89" s="166"/>
      <c r="H89" s="20"/>
    </row>
    <row r="90" spans="1:24" ht="14.25" customHeight="1" thickBot="1">
      <c r="B90" s="42"/>
      <c r="C90" s="178"/>
      <c r="D90" s="171" t="str">
        <f>'Additional Info &amp; Definitions'!$D$16</f>
        <v>Fiscal Year 2023</v>
      </c>
      <c r="E90" s="172" t="str">
        <f>'Additional Info &amp; Definitions'!$E$16</f>
        <v>Fiscal Year 2024</v>
      </c>
      <c r="F90" s="173" t="str">
        <f>'Additional Info &amp; Definitions'!$F$16</f>
        <v>Fiscal Year 2025</v>
      </c>
      <c r="G90" s="176"/>
      <c r="H90" s="20"/>
    </row>
    <row r="91" spans="1:24" ht="26.45" thickBot="1">
      <c r="B91" s="386" t="s">
        <v>114</v>
      </c>
      <c r="C91" s="387"/>
      <c r="D91" s="174">
        <f>ROUNDUP(D88,-2)</f>
        <v>27200</v>
      </c>
      <c r="E91" s="174">
        <f>ROUNDUP(E88,-2)</f>
        <v>46100</v>
      </c>
      <c r="F91" s="175">
        <f>ROUNDUP(F88,-2)</f>
        <v>19500</v>
      </c>
      <c r="G91" s="177"/>
      <c r="H91" s="92" t="str">
        <f>IF((OR(D91&gt;100000,E91&gt;100000,F91&gt;100000)),"OVER BUDGET"," ")</f>
        <v xml:space="preserve"> </v>
      </c>
      <c r="I91" s="49" t="str">
        <f>IF(H91="OVER BUDGET","One or more fiscal years is over our $100,000 limit. Please reduce your budget to below $100,000 before submitting.", " ")</f>
        <v xml:space="preserve"> </v>
      </c>
    </row>
    <row r="92" spans="1:24" ht="14.25" customHeight="1">
      <c r="B92" s="50"/>
      <c r="C92" s="51"/>
      <c r="D92" s="52"/>
      <c r="E92" s="52"/>
      <c r="F92" s="52"/>
      <c r="G92" s="167"/>
    </row>
    <row r="93" spans="1:24" ht="14.25" customHeight="1">
      <c r="B93" s="50"/>
      <c r="C93" s="51"/>
      <c r="D93" s="52"/>
      <c r="E93" s="52"/>
      <c r="F93" s="52"/>
      <c r="G93" s="167"/>
    </row>
    <row r="94" spans="1:24" ht="14.25" customHeight="1">
      <c r="B94" s="50"/>
      <c r="C94" s="51"/>
      <c r="D94" s="52"/>
      <c r="E94" s="52"/>
      <c r="F94" s="52"/>
      <c r="G94" s="167"/>
    </row>
    <row r="95" spans="1:24" ht="14.25" customHeight="1">
      <c r="B95" s="50"/>
      <c r="C95" s="51"/>
      <c r="D95" s="52"/>
      <c r="E95" s="52"/>
      <c r="F95" s="52"/>
      <c r="G95" s="167"/>
    </row>
    <row r="96" spans="1:24" ht="14.25" customHeight="1">
      <c r="B96" s="50"/>
      <c r="C96" s="51"/>
      <c r="D96" s="52"/>
      <c r="E96" s="52"/>
      <c r="F96" s="52"/>
      <c r="G96" s="167"/>
    </row>
    <row r="97" spans="2:7" ht="14.25" customHeight="1">
      <c r="B97" s="50"/>
      <c r="C97" s="51"/>
      <c r="D97" s="52"/>
      <c r="E97" s="52"/>
      <c r="F97" s="52"/>
      <c r="G97" s="167"/>
    </row>
    <row r="98" spans="2:7" ht="14.25" customHeight="1">
      <c r="B98" s="50"/>
      <c r="C98" s="51"/>
      <c r="D98" s="52"/>
      <c r="E98" s="52"/>
      <c r="F98" s="52"/>
      <c r="G98" s="167"/>
    </row>
    <row r="99" spans="2:7" ht="14.25" customHeight="1">
      <c r="B99" s="50"/>
      <c r="C99" s="51"/>
      <c r="D99" s="52"/>
      <c r="E99" s="52"/>
      <c r="F99" s="52"/>
      <c r="G99" s="167"/>
    </row>
    <row r="100" spans="2:7" ht="14.25" customHeight="1">
      <c r="B100" s="50"/>
      <c r="C100" s="51"/>
      <c r="D100" s="52"/>
      <c r="E100" s="52"/>
      <c r="F100" s="52"/>
      <c r="G100" s="167"/>
    </row>
    <row r="101" spans="2:7" ht="14.25" customHeight="1">
      <c r="B101" s="51"/>
      <c r="C101" s="51"/>
      <c r="D101" s="52"/>
      <c r="E101" s="52"/>
      <c r="F101" s="52"/>
      <c r="G101" s="167"/>
    </row>
    <row r="102" spans="2:7" ht="14.25" customHeight="1"/>
    <row r="103" spans="2:7" ht="14.25" customHeight="1"/>
    <row r="104" spans="2:7" ht="14.25" customHeight="1"/>
    <row r="105" spans="2:7" ht="14.25" customHeight="1"/>
    <row r="106" spans="2:7" ht="14.25" customHeight="1"/>
    <row r="107" spans="2:7" ht="14.25" customHeight="1"/>
    <row r="108" spans="2:7" ht="14.25" customHeight="1"/>
    <row r="109" spans="2:7" ht="14.25" customHeight="1"/>
    <row r="110" spans="2:7" ht="14.25" customHeight="1"/>
    <row r="111" spans="2:7" ht="14.25" customHeight="1"/>
    <row r="112" spans="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sheetProtection algorithmName="SHA-512" hashValue="RhYQK1W4TppwAOecCKCyCkGIgWmQ5N73N/V/60fUXgR6x2d5MDYx3IKCyl/AVUJzHb1Tw/vDx5m3kmc4mu8qEw==" saltValue="R3n35d60T76Basi2pK3t+g==" spinCount="100000" sheet="1" objects="1" scenarios="1"/>
  <protectedRanges>
    <protectedRange sqref="G13:G17 G21:G25 G29:G30 G35:G50 G55:G60 G65:G72 G91 G77" name="Notes"/>
    <protectedRange sqref="C35:F49" name="Supplies"/>
    <protectedRange sqref="C55:F59" name="Capital Equipment"/>
  </protectedRanges>
  <mergeCells count="37">
    <mergeCell ref="D75:F75"/>
    <mergeCell ref="B77:C77"/>
    <mergeCell ref="B81:C81"/>
    <mergeCell ref="D80:F80"/>
    <mergeCell ref="B79:G79"/>
    <mergeCell ref="B72:C72"/>
    <mergeCell ref="B4:G4"/>
    <mergeCell ref="B5:G5"/>
    <mergeCell ref="B54:C54"/>
    <mergeCell ref="B64:C64"/>
    <mergeCell ref="B52:G52"/>
    <mergeCell ref="D53:F53"/>
    <mergeCell ref="B60:C60"/>
    <mergeCell ref="B62:G62"/>
    <mergeCell ref="D63:F63"/>
    <mergeCell ref="B28:C28"/>
    <mergeCell ref="B17:C17"/>
    <mergeCell ref="B34:C34"/>
    <mergeCell ref="B6:G6"/>
    <mergeCell ref="B7:G7"/>
    <mergeCell ref="B8:G8"/>
    <mergeCell ref="B91:C91"/>
    <mergeCell ref="B88:C88"/>
    <mergeCell ref="B85:G85"/>
    <mergeCell ref="D86:F86"/>
    <mergeCell ref="B2:G2"/>
    <mergeCell ref="B10:G10"/>
    <mergeCell ref="D11:F11"/>
    <mergeCell ref="B50:C50"/>
    <mergeCell ref="D19:F19"/>
    <mergeCell ref="B25:C25"/>
    <mergeCell ref="B32:G32"/>
    <mergeCell ref="D33:F33"/>
    <mergeCell ref="D27:F27"/>
    <mergeCell ref="B30:C30"/>
    <mergeCell ref="B12:C12"/>
    <mergeCell ref="B20:C20"/>
  </mergeCells>
  <conditionalFormatting sqref="H91">
    <cfRule type="containsText" dxfId="1" priority="1" operator="containsText" text="OVER BUDGET">
      <formula>NOT(ISERROR(SEARCH("OVER BUDGET",H91)))</formula>
    </cfRule>
  </conditionalFormatting>
  <dataValidations count="7">
    <dataValidation allowBlank="1" showInputMessage="1" showErrorMessage="1" prompt="Please provide a detailed but succinct summary of supplies and/or operations expenses that may be needed. " sqref="C35:C48"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49"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9 C71" xr:uid="{913DF382-1620-4ACB-9242-B32E85E57F38}"/>
    <dataValidation allowBlank="1" showInputMessage="1" showErrorMessage="1" prompt="Please provide a detailed but succinct summary of any capital equipment (greater than $5,000 in value) that may be needed. " sqref="C55:C58" xr:uid="{2C2BE98D-2B71-4D0C-8D33-DB30C7AED61D}"/>
    <dataValidation allowBlank="1" showInputMessage="1" showErrorMessage="1" prompt="Please provide a detailed but succinct summary of travel expenses that may be needed. " sqref="C65:C70" xr:uid="{DD4D26E0-A425-4C60-8E23-E905719E05A7}"/>
    <dataValidation allowBlank="1" showInputMessage="1" showErrorMessage="1" promptTitle="Rounded Funding Request" prompt="Note: All Total Annual Grant Funding Requests are rounded up to the nearest multiple of $100. " sqref="D91:F91" xr:uid="{2CC27E8D-7FFC-4E43-8CE2-4ED6B52BBD43}"/>
    <dataValidation allowBlank="1" showInputMessage="1" showErrorMessage="1" promptTitle="Additional Information" prompt="More information on Capital Equipment can be found in the Additional Info &amp; Definitions sheet. " sqref="B52:G52"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3"/>
  <sheetViews>
    <sheetView topLeftCell="A19" workbookViewId="0">
      <selection activeCell="D16" sqref="D16"/>
    </sheetView>
  </sheetViews>
  <sheetFormatPr defaultColWidth="9" defaultRowHeight="14.45"/>
  <cols>
    <col min="1" max="1" width="3.125" style="9" customWidth="1"/>
    <col min="2" max="2" width="47.875" style="142" bestFit="1" customWidth="1"/>
    <col min="3" max="5" width="40.625" style="9" customWidth="1"/>
    <col min="6" max="6" width="11.875" style="9" bestFit="1" customWidth="1"/>
    <col min="7" max="7" width="46" style="9" customWidth="1"/>
    <col min="8" max="16384" width="9" style="9"/>
  </cols>
  <sheetData>
    <row r="1" spans="2:7" ht="15" thickBot="1"/>
    <row r="2" spans="2:7" ht="26.45" thickBot="1">
      <c r="B2" s="329" t="str">
        <f>_xlfn.CONCAT("Campus Sustainability Fund - Annual Grant Funding Request - Project Information Summary for", " ",C12)</f>
        <v>Campus Sustainability Fund - Annual Grant Funding Request - Project Information Summary for Native Plant Gardens</v>
      </c>
      <c r="C2" s="330"/>
      <c r="D2" s="330"/>
      <c r="E2" s="330"/>
      <c r="F2" s="330"/>
      <c r="G2" s="331"/>
    </row>
    <row r="3" spans="2:7" ht="15" thickBot="1">
      <c r="B3" s="143"/>
      <c r="C3" s="76"/>
      <c r="D3" s="76"/>
      <c r="E3" s="76"/>
      <c r="F3" s="76"/>
      <c r="G3" s="77"/>
    </row>
    <row r="4" spans="2:7">
      <c r="B4" s="332" t="s">
        <v>115</v>
      </c>
      <c r="C4" s="333"/>
      <c r="D4" s="333"/>
      <c r="E4" s="333"/>
      <c r="F4" s="333"/>
      <c r="G4" s="334"/>
    </row>
    <row r="5" spans="2:7">
      <c r="B5" s="335"/>
      <c r="C5" s="336"/>
      <c r="D5" s="336"/>
      <c r="E5" s="336"/>
      <c r="F5" s="336"/>
      <c r="G5" s="337"/>
    </row>
    <row r="6" spans="2:7">
      <c r="B6" s="335"/>
      <c r="C6" s="336"/>
      <c r="D6" s="336"/>
      <c r="E6" s="336"/>
      <c r="F6" s="336"/>
      <c r="G6" s="337"/>
    </row>
    <row r="7" spans="2:7">
      <c r="B7" s="335"/>
      <c r="C7" s="336"/>
      <c r="D7" s="336"/>
      <c r="E7" s="336"/>
      <c r="F7" s="336"/>
      <c r="G7" s="337"/>
    </row>
    <row r="8" spans="2:7">
      <c r="B8" s="335"/>
      <c r="C8" s="336"/>
      <c r="D8" s="336"/>
      <c r="E8" s="336"/>
      <c r="F8" s="336"/>
      <c r="G8" s="337"/>
    </row>
    <row r="9" spans="2:7" ht="71.25" customHeight="1" thickBot="1">
      <c r="B9" s="338"/>
      <c r="C9" s="339"/>
      <c r="D9" s="339"/>
      <c r="E9" s="339"/>
      <c r="F9" s="339"/>
      <c r="G9" s="340"/>
    </row>
    <row r="10" spans="2:7" ht="15" thickBot="1"/>
    <row r="11" spans="2:7" ht="18.600000000000001">
      <c r="B11" s="419" t="s">
        <v>116</v>
      </c>
      <c r="C11" s="420"/>
      <c r="D11" s="10"/>
    </row>
    <row r="12" spans="2:7" ht="15">
      <c r="B12" s="144" t="s">
        <v>117</v>
      </c>
      <c r="C12" s="71" t="s">
        <v>118</v>
      </c>
      <c r="D12" s="11"/>
    </row>
    <row r="13" spans="2:7">
      <c r="B13" s="144" t="s">
        <v>119</v>
      </c>
      <c r="C13" s="70">
        <v>2412</v>
      </c>
      <c r="D13" s="11"/>
    </row>
    <row r="14" spans="2:7" ht="15">
      <c r="B14" s="144" t="s">
        <v>120</v>
      </c>
      <c r="C14" s="72">
        <v>2657611</v>
      </c>
      <c r="D14" s="12"/>
    </row>
    <row r="15" spans="2:7">
      <c r="B15" s="144" t="s">
        <v>121</v>
      </c>
      <c r="C15" s="72" t="s">
        <v>122</v>
      </c>
      <c r="D15" s="12"/>
    </row>
    <row r="16" spans="2:7">
      <c r="B16" s="144" t="s">
        <v>123</v>
      </c>
      <c r="C16" s="72" t="s">
        <v>122</v>
      </c>
      <c r="D16" s="12"/>
    </row>
    <row r="17" spans="1:7">
      <c r="B17" s="145" t="s">
        <v>124</v>
      </c>
      <c r="C17" s="326">
        <v>44743</v>
      </c>
      <c r="D17" s="12"/>
    </row>
    <row r="18" spans="1:7" ht="15" thickBot="1">
      <c r="B18" s="146" t="s">
        <v>125</v>
      </c>
      <c r="C18" s="327">
        <v>45838</v>
      </c>
      <c r="D18" s="13"/>
    </row>
    <row r="19" spans="1:7" ht="15" thickBot="1"/>
    <row r="20" spans="1:7" ht="18.95" thickBot="1">
      <c r="B20" s="419" t="s">
        <v>126</v>
      </c>
      <c r="C20" s="421"/>
      <c r="D20" s="421"/>
      <c r="E20" s="422"/>
      <c r="F20" s="20"/>
    </row>
    <row r="21" spans="1:7">
      <c r="B21" s="147"/>
      <c r="C21" s="179" t="str">
        <f>'Additional Info &amp; Definitions'!$D$16</f>
        <v>Fiscal Year 2023</v>
      </c>
      <c r="D21" s="180" t="str">
        <f>'Additional Info &amp; Definitions'!$E$16</f>
        <v>Fiscal Year 2024</v>
      </c>
      <c r="E21" s="181" t="str">
        <f>'Additional Info &amp; Definitions'!$F$16</f>
        <v>Fiscal Year 2025</v>
      </c>
      <c r="F21" s="20"/>
    </row>
    <row r="22" spans="1:7">
      <c r="B22" s="148" t="s">
        <v>127</v>
      </c>
      <c r="C22" s="62">
        <f>'Annual Grant Operating Budget'!D13+'Annual Grant Operating Budget'!D21</f>
        <v>7613.268</v>
      </c>
      <c r="D22" s="15">
        <f>'Annual Grant Operating Budget'!E13+'Annual Grant Operating Budget'!E21</f>
        <v>7619.04</v>
      </c>
      <c r="E22" s="63">
        <f>'Annual Grant Operating Budget'!F13+'Annual Grant Operating Budget'!F21</f>
        <v>7653.6720000000005</v>
      </c>
      <c r="F22" s="20"/>
    </row>
    <row r="23" spans="1:7">
      <c r="B23" s="148" t="s">
        <v>128</v>
      </c>
      <c r="C23" s="62">
        <f>'Annual Grant Operating Budget'!D14+'Annual Grant Operating Budget'!D22</f>
        <v>0</v>
      </c>
      <c r="D23" s="15">
        <f>'Annual Grant Operating Budget'!E14+'Annual Grant Operating Budget'!E22</f>
        <v>0</v>
      </c>
      <c r="E23" s="63">
        <f>'Annual Grant Operating Budget'!F14+'Annual Grant Operating Budget'!F22</f>
        <v>0</v>
      </c>
      <c r="F23" s="20"/>
    </row>
    <row r="24" spans="1:7">
      <c r="B24" s="148" t="s">
        <v>129</v>
      </c>
      <c r="C24" s="62">
        <f>'Annual Grant Operating Budget'!D15+'Annual Grant Operating Budget'!D23</f>
        <v>0</v>
      </c>
      <c r="D24" s="15">
        <f>'Annual Grant Operating Budget'!E15+'Annual Grant Operating Budget'!E23</f>
        <v>0</v>
      </c>
      <c r="E24" s="63">
        <f>'Annual Grant Operating Budget'!F15+'Annual Grant Operating Budget'!F23</f>
        <v>0</v>
      </c>
      <c r="F24" s="20"/>
    </row>
    <row r="25" spans="1:7">
      <c r="B25" s="148" t="s">
        <v>130</v>
      </c>
      <c r="C25" s="62">
        <f>'Annual Grant Operating Budget'!D16+'Annual Grant Operating Budget'!D24+'Annual Grant Operating Budget'!D29</f>
        <v>0</v>
      </c>
      <c r="D25" s="15">
        <f>'Annual Grant Operating Budget'!E16+'Annual Grant Operating Budget'!E24+'Annual Grant Operating Budget'!E29</f>
        <v>22301.65</v>
      </c>
      <c r="E25" s="63">
        <f>'Annual Grant Operating Budget'!F16+'Annual Grant Operating Budget'!F24+'Annual Grant Operating Budget'!F29</f>
        <v>0</v>
      </c>
      <c r="F25" s="20"/>
    </row>
    <row r="26" spans="1:7">
      <c r="B26" s="148" t="s">
        <v>131</v>
      </c>
      <c r="C26" s="62">
        <f>'Annual Grant Operating Budget'!D50</f>
        <v>18996</v>
      </c>
      <c r="D26" s="15">
        <f>'Annual Grant Operating Budget'!E50</f>
        <v>15222</v>
      </c>
      <c r="E26" s="63">
        <f>'Annual Grant Operating Budget'!F50</f>
        <v>11372</v>
      </c>
      <c r="F26" s="20"/>
    </row>
    <row r="27" spans="1:7">
      <c r="B27" s="148" t="s">
        <v>132</v>
      </c>
      <c r="C27" s="62">
        <f>'Annual Grant Operating Budget'!D60</f>
        <v>0</v>
      </c>
      <c r="D27" s="15">
        <f>'Annual Grant Operating Budget'!E60</f>
        <v>0</v>
      </c>
      <c r="E27" s="63">
        <f>'Annual Grant Operating Budget'!F60</f>
        <v>0</v>
      </c>
      <c r="F27" s="20"/>
    </row>
    <row r="28" spans="1:7">
      <c r="B28" s="149" t="s">
        <v>133</v>
      </c>
      <c r="C28" s="62">
        <f>'Annual Grant Operating Budget'!D72</f>
        <v>0</v>
      </c>
      <c r="D28" s="15">
        <f>'Annual Grant Operating Budget'!E72</f>
        <v>0</v>
      </c>
      <c r="E28" s="63">
        <f>'Annual Grant Operating Budget'!F72</f>
        <v>0</v>
      </c>
      <c r="F28" s="20"/>
    </row>
    <row r="29" spans="1:7" ht="15" thickBot="1">
      <c r="B29" s="191" t="s">
        <v>134</v>
      </c>
      <c r="C29" s="59">
        <f>'Annual Grant Operating Budget'!D82</f>
        <v>540</v>
      </c>
      <c r="D29" s="60">
        <f>'Annual Grant Operating Budget'!E82</f>
        <v>910</v>
      </c>
      <c r="E29" s="61">
        <f>'Annual Grant Operating Budget'!F82</f>
        <v>390</v>
      </c>
      <c r="F29" s="20"/>
    </row>
    <row r="30" spans="1:7" ht="19.5" thickTop="1" thickBot="1">
      <c r="A30" s="20"/>
      <c r="B30" s="150" t="s">
        <v>113</v>
      </c>
      <c r="C30" s="192">
        <f>'Annual Grant Operating Budget'!D91</f>
        <v>27200</v>
      </c>
      <c r="D30" s="192">
        <f>'Annual Grant Operating Budget'!E91</f>
        <v>46100</v>
      </c>
      <c r="E30" s="193">
        <f>'Annual Grant Operating Budget'!F91</f>
        <v>19500</v>
      </c>
      <c r="F30" s="93" t="str">
        <f>'Annual Grant Operating Budget'!H91</f>
        <v xml:space="preserve"> </v>
      </c>
      <c r="G30" s="49" t="str">
        <f>IF(F30="OVER BUDGET","One or more fiscal years is over our $100,000 limit. Please reduce your budget to below $100,000 before submitting.", " ")</f>
        <v xml:space="preserve"> </v>
      </c>
    </row>
    <row r="31" spans="1:7" ht="15" thickBot="1"/>
    <row r="32" spans="1:7" ht="18.600000000000001">
      <c r="B32" s="419" t="s">
        <v>135</v>
      </c>
      <c r="C32" s="423"/>
      <c r="D32" s="423"/>
      <c r="E32" s="420"/>
    </row>
    <row r="33" spans="2:5">
      <c r="B33" s="151" t="s">
        <v>136</v>
      </c>
      <c r="C33" s="14" t="str">
        <f>'Additional Info &amp; Definitions'!$D$16</f>
        <v>Fiscal Year 2023</v>
      </c>
      <c r="D33" s="14" t="str">
        <f>'Additional Info &amp; Definitions'!$E$16</f>
        <v>Fiscal Year 2024</v>
      </c>
      <c r="E33" s="31" t="str">
        <f>'Additional Info &amp; Definitions'!$F$16</f>
        <v>Fiscal Year 2025</v>
      </c>
    </row>
    <row r="34" spans="2:5">
      <c r="B34" s="152"/>
      <c r="C34" s="73"/>
      <c r="D34" s="73"/>
      <c r="E34" s="74"/>
    </row>
    <row r="35" spans="2:5">
      <c r="B35" s="152"/>
      <c r="C35" s="73"/>
      <c r="D35" s="73"/>
      <c r="E35" s="74"/>
    </row>
    <row r="36" spans="2:5">
      <c r="B36" s="152"/>
      <c r="C36" s="73"/>
      <c r="D36" s="73"/>
      <c r="E36" s="74"/>
    </row>
    <row r="37" spans="2:5">
      <c r="B37" s="152"/>
      <c r="C37" s="73"/>
      <c r="D37" s="73"/>
      <c r="E37" s="74"/>
    </row>
    <row r="38" spans="2:5" ht="15" thickBot="1">
      <c r="B38" s="152"/>
      <c r="C38" s="73"/>
      <c r="D38" s="73"/>
      <c r="E38" s="74"/>
    </row>
    <row r="39" spans="2:5" ht="18.95" thickBot="1">
      <c r="B39" s="150" t="s">
        <v>137</v>
      </c>
      <c r="C39" s="54">
        <f>SUM(C34:C38)</f>
        <v>0</v>
      </c>
      <c r="D39" s="54">
        <f t="shared" ref="D39:E39" si="0">SUM(D34:D38)</f>
        <v>0</v>
      </c>
      <c r="E39" s="55">
        <f t="shared" si="0"/>
        <v>0</v>
      </c>
    </row>
    <row r="40" spans="2:5" ht="15" thickBot="1">
      <c r="B40" s="143"/>
      <c r="C40" s="76"/>
      <c r="D40" s="76"/>
      <c r="E40" s="77"/>
    </row>
    <row r="41" spans="2:5" ht="18.95" thickBot="1">
      <c r="B41" s="150" t="s">
        <v>138</v>
      </c>
      <c r="C41" s="54">
        <f>C30+C39</f>
        <v>27200</v>
      </c>
      <c r="D41" s="54">
        <f t="shared" ref="D41:E41" si="1">D30+D39</f>
        <v>46100</v>
      </c>
      <c r="E41" s="54">
        <f t="shared" si="1"/>
        <v>19500</v>
      </c>
    </row>
    <row r="42" spans="2:5" ht="15" thickBot="1">
      <c r="B42" s="143"/>
      <c r="C42" s="76"/>
      <c r="D42" s="76"/>
      <c r="E42" s="77"/>
    </row>
    <row r="43" spans="2:5" ht="18.95" thickBot="1">
      <c r="B43" s="150" t="s">
        <v>139</v>
      </c>
      <c r="C43" s="86">
        <f>C30/C41</f>
        <v>1</v>
      </c>
      <c r="D43" s="86">
        <f t="shared" ref="D43:E43" si="2">D30/D41</f>
        <v>1</v>
      </c>
      <c r="E43" s="86">
        <f t="shared" si="2"/>
        <v>1</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4:E38" name="Additional Funding Sources Summary"/>
  </protectedRanges>
  <mergeCells count="5">
    <mergeCell ref="B11:C11"/>
    <mergeCell ref="B20:E20"/>
    <mergeCell ref="B2:G2"/>
    <mergeCell ref="B4:G9"/>
    <mergeCell ref="B32:E32"/>
  </mergeCells>
  <conditionalFormatting sqref="F30">
    <cfRule type="containsText" dxfId="0" priority="1" operator="containsText" text="OVER BUDGET">
      <formula>NOT(ISERROR(SEARCH("OVER BUDGET",F30)))</formula>
    </cfRule>
  </conditionalFormatting>
  <dataValidations disablePrompts="1"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9"/>
  <sheetViews>
    <sheetView topLeftCell="B1" workbookViewId="0">
      <selection activeCell="K21" sqref="K21"/>
    </sheetView>
  </sheetViews>
  <sheetFormatPr defaultColWidth="9" defaultRowHeight="14.45"/>
  <cols>
    <col min="1" max="1" width="2.875" style="9" customWidth="1"/>
    <col min="2" max="2" width="3.125" style="9" customWidth="1"/>
    <col min="3" max="3" width="30.625" style="9" customWidth="1"/>
    <col min="4" max="6" width="13" style="9" bestFit="1" customWidth="1"/>
    <col min="7" max="7" width="30.625" style="9" customWidth="1"/>
    <col min="8" max="8" width="39.625" style="9" customWidth="1"/>
    <col min="9" max="16384" width="9" style="9"/>
  </cols>
  <sheetData>
    <row r="2" spans="2:8">
      <c r="B2" s="328"/>
      <c r="C2" s="328"/>
      <c r="D2" s="328"/>
      <c r="E2" s="328"/>
    </row>
    <row r="3" spans="2:8">
      <c r="B3" s="328"/>
      <c r="C3" s="328"/>
      <c r="D3" s="328"/>
      <c r="E3" s="328"/>
    </row>
    <row r="4" spans="2:8">
      <c r="B4" s="328"/>
      <c r="C4" s="328"/>
      <c r="D4" s="328"/>
      <c r="E4" s="328"/>
    </row>
    <row r="5" spans="2:8">
      <c r="B5" s="328"/>
      <c r="C5" s="328"/>
      <c r="D5" s="328"/>
      <c r="E5" s="328"/>
    </row>
    <row r="6" spans="2:8">
      <c r="B6" s="328"/>
      <c r="C6" s="328"/>
      <c r="D6" s="328"/>
      <c r="E6" s="328"/>
    </row>
    <row r="7" spans="2:8" ht="15" thickBot="1"/>
    <row r="8" spans="2:8" ht="26.45" thickBot="1">
      <c r="B8" s="329" t="s">
        <v>140</v>
      </c>
      <c r="C8" s="330"/>
      <c r="D8" s="330"/>
      <c r="E8" s="330"/>
      <c r="F8" s="330"/>
      <c r="G8" s="330"/>
      <c r="H8" s="331"/>
    </row>
    <row r="9" spans="2:8" ht="15" thickBot="1">
      <c r="B9" s="435"/>
      <c r="C9" s="436"/>
      <c r="D9" s="436"/>
      <c r="E9" s="436"/>
      <c r="F9" s="436"/>
      <c r="G9" s="436"/>
      <c r="H9" s="437"/>
    </row>
    <row r="10" spans="2:8" ht="18.600000000000001">
      <c r="B10" s="424" t="s">
        <v>141</v>
      </c>
      <c r="C10" s="425"/>
      <c r="D10" s="425"/>
      <c r="E10" s="425"/>
      <c r="F10" s="425"/>
      <c r="G10" s="425"/>
      <c r="H10" s="426"/>
    </row>
    <row r="11" spans="2:8" s="50" customFormat="1" ht="60" customHeight="1">
      <c r="B11" s="427" t="s">
        <v>142</v>
      </c>
      <c r="C11" s="428"/>
      <c r="D11" s="428"/>
      <c r="E11" s="428"/>
      <c r="F11" s="428"/>
      <c r="G11" s="428"/>
      <c r="H11" s="429"/>
    </row>
    <row r="12" spans="2:8" s="50" customFormat="1" ht="60" customHeight="1">
      <c r="B12" s="427" t="s">
        <v>143</v>
      </c>
      <c r="C12" s="428"/>
      <c r="D12" s="428"/>
      <c r="E12" s="428"/>
      <c r="F12" s="428"/>
      <c r="G12" s="428"/>
      <c r="H12" s="429"/>
    </row>
    <row r="13" spans="2:8" s="50" customFormat="1" ht="75" customHeight="1">
      <c r="B13" s="430" t="s">
        <v>144</v>
      </c>
      <c r="C13" s="428"/>
      <c r="D13" s="428"/>
      <c r="E13" s="428"/>
      <c r="F13" s="428"/>
      <c r="G13" s="428"/>
      <c r="H13" s="429"/>
    </row>
    <row r="14" spans="2:8" s="50" customFormat="1" ht="45" customHeight="1">
      <c r="B14" s="431" t="s">
        <v>145</v>
      </c>
      <c r="C14" s="432"/>
      <c r="D14" s="432"/>
      <c r="E14" s="432"/>
      <c r="F14" s="432"/>
      <c r="G14" s="432"/>
      <c r="H14" s="433"/>
    </row>
    <row r="15" spans="2:8" s="50" customFormat="1" ht="112.5" customHeight="1">
      <c r="B15" s="434" t="s">
        <v>146</v>
      </c>
      <c r="C15" s="432"/>
      <c r="D15" s="432"/>
      <c r="E15" s="432"/>
      <c r="F15" s="432"/>
      <c r="G15" s="432"/>
      <c r="H15" s="433"/>
    </row>
    <row r="16" spans="2:8">
      <c r="B16" s="107"/>
      <c r="C16" s="108"/>
      <c r="D16" s="116" t="s">
        <v>147</v>
      </c>
      <c r="E16" s="116" t="s">
        <v>78</v>
      </c>
      <c r="F16" s="116" t="s">
        <v>148</v>
      </c>
      <c r="G16" s="316"/>
      <c r="H16" s="109"/>
    </row>
    <row r="17" spans="2:8" ht="15">
      <c r="B17" s="107"/>
      <c r="C17" s="110" t="s">
        <v>73</v>
      </c>
      <c r="D17" s="325">
        <v>0.31900000000000001</v>
      </c>
      <c r="E17" s="117">
        <v>0.32</v>
      </c>
      <c r="F17" s="117">
        <v>0.32600000000000001</v>
      </c>
      <c r="G17" s="108"/>
      <c r="H17" s="98"/>
    </row>
    <row r="18" spans="2:8" ht="15">
      <c r="B18" s="107"/>
      <c r="C18" s="110" t="s">
        <v>74</v>
      </c>
      <c r="D18" s="325">
        <v>0.17599999999999999</v>
      </c>
      <c r="E18" s="117">
        <v>0.17100000000000001</v>
      </c>
      <c r="F18" s="117">
        <v>0.18099999999999999</v>
      </c>
      <c r="G18" s="108"/>
      <c r="H18" s="98"/>
    </row>
    <row r="19" spans="2:8" ht="15">
      <c r="B19" s="107"/>
      <c r="C19" s="110" t="s">
        <v>75</v>
      </c>
      <c r="D19" s="325">
        <v>0.02</v>
      </c>
      <c r="E19" s="117">
        <v>0.02</v>
      </c>
      <c r="F19" s="117">
        <v>2.4E-2</v>
      </c>
      <c r="G19" s="108"/>
      <c r="H19" s="98"/>
    </row>
    <row r="20" spans="2:8" ht="15">
      <c r="B20" s="206"/>
      <c r="C20" s="110" t="s">
        <v>76</v>
      </c>
      <c r="D20" s="325">
        <v>0.13</v>
      </c>
      <c r="E20" s="317">
        <v>0.13200000000000001</v>
      </c>
      <c r="F20" s="317">
        <v>0.17799999999999999</v>
      </c>
      <c r="G20" s="207"/>
      <c r="H20" s="318"/>
    </row>
    <row r="21" spans="2:8" s="50" customFormat="1" ht="262.5" customHeight="1">
      <c r="B21" s="431" t="s">
        <v>149</v>
      </c>
      <c r="C21" s="432"/>
      <c r="D21" s="432"/>
      <c r="E21" s="432"/>
      <c r="F21" s="432"/>
      <c r="G21" s="432"/>
      <c r="H21" s="433"/>
    </row>
    <row r="22" spans="2:8">
      <c r="B22" s="104"/>
      <c r="C22" s="105"/>
      <c r="D22" s="118" t="str">
        <f>D16</f>
        <v>Fiscal Year 2023</v>
      </c>
      <c r="E22" s="118" t="str">
        <f>E16</f>
        <v>Fiscal Year 2024</v>
      </c>
      <c r="F22" s="118" t="str">
        <f>F16</f>
        <v>Fiscal Year 2025</v>
      </c>
      <c r="G22" s="105"/>
      <c r="H22" s="106"/>
    </row>
    <row r="23" spans="2:8" ht="15">
      <c r="B23" s="206"/>
      <c r="C23" s="105" t="s">
        <v>150</v>
      </c>
      <c r="D23" s="319">
        <v>6298</v>
      </c>
      <c r="E23" s="319">
        <v>6298</v>
      </c>
      <c r="F23" s="319">
        <v>6423</v>
      </c>
      <c r="G23" s="207"/>
      <c r="H23" s="318"/>
    </row>
    <row r="24" spans="2:8" ht="15" thickBot="1">
      <c r="B24" s="208"/>
      <c r="C24" s="209"/>
      <c r="D24" s="209"/>
      <c r="E24" s="209"/>
      <c r="F24" s="209"/>
      <c r="G24" s="209"/>
      <c r="H24" s="320"/>
    </row>
    <row r="25" spans="2:8" ht="15" thickBot="1">
      <c r="B25" s="435"/>
      <c r="C25" s="436"/>
      <c r="D25" s="436"/>
      <c r="E25" s="436"/>
      <c r="F25" s="436"/>
      <c r="G25" s="436"/>
      <c r="H25" s="437"/>
    </row>
    <row r="26" spans="2:8" ht="18.600000000000001">
      <c r="B26" s="424" t="s">
        <v>151</v>
      </c>
      <c r="C26" s="425"/>
      <c r="D26" s="425"/>
      <c r="E26" s="425"/>
      <c r="F26" s="425"/>
      <c r="G26" s="425"/>
      <c r="H26" s="426"/>
    </row>
    <row r="27" spans="2:8" ht="50.1" customHeight="1">
      <c r="B27" s="427" t="s">
        <v>152</v>
      </c>
      <c r="C27" s="428"/>
      <c r="D27" s="428"/>
      <c r="E27" s="428"/>
      <c r="F27" s="428"/>
      <c r="G27" s="428"/>
      <c r="H27" s="429"/>
    </row>
    <row r="28" spans="2:8" ht="75" customHeight="1">
      <c r="B28" s="438" t="s">
        <v>153</v>
      </c>
      <c r="C28" s="439"/>
      <c r="D28" s="439"/>
      <c r="E28" s="439"/>
      <c r="F28" s="439"/>
      <c r="G28" s="439"/>
      <c r="H28" s="440"/>
    </row>
    <row r="29" spans="2:8" ht="60" customHeight="1" thickBot="1">
      <c r="B29" s="382" t="s">
        <v>154</v>
      </c>
      <c r="C29" s="383"/>
      <c r="D29" s="383"/>
      <c r="E29" s="383"/>
      <c r="F29" s="383"/>
      <c r="G29" s="383"/>
      <c r="H29" s="384"/>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8:H28"/>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DAF19-CB7E-4D26-B3E9-2B72120621F6}"/>
</file>

<file path=customXml/itemProps2.xml><?xml version="1.0" encoding="utf-8"?>
<ds:datastoreItem xmlns:ds="http://schemas.openxmlformats.org/officeDocument/2006/customXml" ds:itemID="{025C29B7-08D3-4C86-AB79-EB764BA07875}"/>
</file>

<file path=customXml/itemProps3.xml><?xml version="1.0" encoding="utf-8"?>
<ds:datastoreItem xmlns:ds="http://schemas.openxmlformats.org/officeDocument/2006/customXml" ds:itemID="{C1508AE1-EEB8-49D6-8159-25693699AA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2025-01-02T18:34:47Z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