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2"/>
  <workbookPr/>
  <mc:AlternateContent xmlns:mc="http://schemas.openxmlformats.org/markup-compatibility/2006">
    <mc:Choice Requires="x15">
      <x15ac:absPath xmlns:x15ac="http://schemas.microsoft.com/office/spreadsheetml/2010/11/ac" url="/Users/elenagreenberg/Downloads/"/>
    </mc:Choice>
  </mc:AlternateContent>
  <xr:revisionPtr revIDLastSave="0" documentId="8_{7411B604-31A3-0449-B08C-48DA3C8E11F8}" xr6:coauthVersionLast="47" xr6:coauthVersionMax="47" xr10:uidLastSave="{00000000-0000-0000-0000-000000000000}"/>
  <bookViews>
    <workbookView xWindow="0" yWindow="0" windowWidth="25600" windowHeight="1600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AA59" i="4" l="1"/>
  <c r="AA57" i="4"/>
  <c r="AA58" i="4"/>
  <c r="K59" i="4"/>
  <c r="K57" i="4"/>
  <c r="K58" i="4"/>
  <c r="Y56" i="4"/>
  <c r="I57" i="4"/>
  <c r="I58" i="4"/>
  <c r="I59" i="4"/>
  <c r="I56" i="4"/>
  <c r="Y59" i="4" l="1"/>
  <c r="X59" i="4"/>
  <c r="U59" i="4"/>
  <c r="Z59" i="4" s="1"/>
  <c r="Y58" i="4"/>
  <c r="X58" i="4"/>
  <c r="U58" i="4"/>
  <c r="Z58" i="4" s="1"/>
  <c r="Y57" i="4"/>
  <c r="X57" i="4"/>
  <c r="U57" i="4"/>
  <c r="X56" i="4"/>
  <c r="Z56" i="4" s="1"/>
  <c r="AA56" i="4" s="1"/>
  <c r="Q59" i="4"/>
  <c r="P59" i="4"/>
  <c r="R59" i="4" s="1"/>
  <c r="S59" i="4" s="1"/>
  <c r="M59" i="4"/>
  <c r="Q58" i="4"/>
  <c r="P58" i="4"/>
  <c r="M58" i="4"/>
  <c r="R58" i="4" s="1"/>
  <c r="S58" i="4" s="1"/>
  <c r="Q57" i="4"/>
  <c r="P57" i="4"/>
  <c r="M57" i="4"/>
  <c r="R57" i="4" s="1"/>
  <c r="S57" i="4" s="1"/>
  <c r="Q56" i="4"/>
  <c r="P56" i="4"/>
  <c r="E57" i="4"/>
  <c r="H57" i="4"/>
  <c r="E58" i="4"/>
  <c r="H58" i="4"/>
  <c r="E59" i="4"/>
  <c r="H59" i="4"/>
  <c r="E56" i="4"/>
  <c r="H56" i="4"/>
  <c r="Z57" i="4" l="1"/>
  <c r="R56" i="4"/>
  <c r="S56" i="4" s="1"/>
  <c r="J58" i="4"/>
  <c r="J57" i="4"/>
  <c r="J59" i="4"/>
  <c r="J56" i="4"/>
  <c r="K56" i="4" s="1"/>
  <c r="D22" i="5" l="1"/>
  <c r="E22" i="5"/>
  <c r="F22" i="5"/>
  <c r="F73" i="1"/>
  <c r="E73" i="1"/>
  <c r="D73" i="1"/>
  <c r="B2" i="1"/>
  <c r="F13" i="1"/>
  <c r="E13" i="1"/>
  <c r="D13" i="1"/>
  <c r="F91" i="1"/>
  <c r="E91" i="1"/>
  <c r="D91" i="1"/>
  <c r="L54" i="4"/>
  <c r="B2" i="3"/>
  <c r="D41" i="3"/>
  <c r="E41" i="3"/>
  <c r="C41" i="3"/>
  <c r="E35" i="3" l="1"/>
  <c r="D35" i="3"/>
  <c r="C35" i="3"/>
  <c r="E23" i="3"/>
  <c r="D23" i="3"/>
  <c r="C23" i="3"/>
  <c r="B2" i="4"/>
  <c r="E30" i="3"/>
  <c r="D30" i="3"/>
  <c r="C30" i="3"/>
  <c r="D51" i="1"/>
  <c r="C28" i="3" s="1"/>
  <c r="D61" i="1"/>
  <c r="C29" i="3" s="1"/>
  <c r="E61" i="1"/>
  <c r="D29" i="3" s="1"/>
  <c r="F61" i="1"/>
  <c r="E29" i="3" s="1"/>
  <c r="E51" i="1"/>
  <c r="D28" i="3" s="1"/>
  <c r="F51" i="1"/>
  <c r="E28" i="3" s="1"/>
  <c r="X61" i="4"/>
  <c r="P61" i="4"/>
  <c r="F88" i="1"/>
  <c r="F82" i="1"/>
  <c r="F77" i="1"/>
  <c r="F65" i="1"/>
  <c r="F55" i="1"/>
  <c r="F29" i="1"/>
  <c r="F21" i="1"/>
  <c r="E88" i="1"/>
  <c r="E82" i="1"/>
  <c r="E77" i="1"/>
  <c r="E65" i="1"/>
  <c r="E55" i="1"/>
  <c r="E21" i="1"/>
  <c r="D88" i="1"/>
  <c r="D82" i="1"/>
  <c r="D77" i="1"/>
  <c r="D65" i="1"/>
  <c r="D55" i="1"/>
  <c r="D29" i="1"/>
  <c r="D21" i="1"/>
  <c r="F35" i="1"/>
  <c r="E35" i="1"/>
  <c r="D35" i="1"/>
  <c r="S47" i="4"/>
  <c r="T47" i="4" s="1"/>
  <c r="S46" i="4"/>
  <c r="T46" i="4" s="1"/>
  <c r="S45" i="4"/>
  <c r="T45" i="4" s="1"/>
  <c r="S44" i="4"/>
  <c r="T44" i="4" s="1"/>
  <c r="S43" i="4"/>
  <c r="T43" i="4" s="1"/>
  <c r="S42" i="4"/>
  <c r="T42" i="4" s="1"/>
  <c r="S41" i="4"/>
  <c r="T41" i="4" s="1"/>
  <c r="S40" i="4"/>
  <c r="T40" i="4" s="1"/>
  <c r="S39" i="4"/>
  <c r="T39" i="4" s="1"/>
  <c r="S38" i="4"/>
  <c r="T38" i="4" s="1"/>
  <c r="N47" i="4"/>
  <c r="O47" i="4" s="1"/>
  <c r="N46" i="4"/>
  <c r="O46" i="4" s="1"/>
  <c r="N45" i="4"/>
  <c r="O45" i="4" s="1"/>
  <c r="N44" i="4"/>
  <c r="O44" i="4" s="1"/>
  <c r="N43" i="4"/>
  <c r="O43" i="4" s="1"/>
  <c r="N42" i="4"/>
  <c r="O42" i="4" s="1"/>
  <c r="N41" i="4"/>
  <c r="O41" i="4" s="1"/>
  <c r="N40" i="4"/>
  <c r="O40" i="4" s="1"/>
  <c r="N39" i="4"/>
  <c r="O39" i="4" s="1"/>
  <c r="N38" i="4"/>
  <c r="O38" i="4" s="1"/>
  <c r="R19" i="4"/>
  <c r="L19" i="4"/>
  <c r="G19" i="4"/>
  <c r="J12" i="4"/>
  <c r="P12" i="4"/>
  <c r="J24" i="4"/>
  <c r="S17" i="4"/>
  <c r="T17" i="4" s="1"/>
  <c r="S16" i="4"/>
  <c r="T16" i="4" s="1"/>
  <c r="S15" i="4"/>
  <c r="T15" i="4" s="1"/>
  <c r="S14" i="4"/>
  <c r="T14" i="4" s="1"/>
  <c r="N17" i="4"/>
  <c r="O17" i="4" s="1"/>
  <c r="N16" i="4"/>
  <c r="O16" i="4" s="1"/>
  <c r="N15" i="4"/>
  <c r="O15" i="4" s="1"/>
  <c r="N14" i="4"/>
  <c r="O14" i="4" s="1"/>
  <c r="H14" i="4"/>
  <c r="I14" i="4" s="1"/>
  <c r="T54" i="4"/>
  <c r="P36" i="4"/>
  <c r="P24" i="4"/>
  <c r="J36" i="4"/>
  <c r="D54" i="4"/>
  <c r="D36" i="4"/>
  <c r="D24" i="4"/>
  <c r="D12" i="4"/>
  <c r="H17" i="4"/>
  <c r="I17" i="4" s="1"/>
  <c r="H16" i="4"/>
  <c r="I16" i="4" s="1"/>
  <c r="H15" i="4"/>
  <c r="I15" i="4" s="1"/>
  <c r="H61" i="4"/>
  <c r="R49" i="4"/>
  <c r="L49" i="4"/>
  <c r="G49" i="4"/>
  <c r="H39" i="4"/>
  <c r="I39" i="4" s="1"/>
  <c r="H40" i="4"/>
  <c r="I40" i="4" s="1"/>
  <c r="H41" i="4"/>
  <c r="I41" i="4" s="1"/>
  <c r="H42" i="4"/>
  <c r="I42" i="4" s="1"/>
  <c r="H43" i="4"/>
  <c r="I43" i="4" s="1"/>
  <c r="H44" i="4"/>
  <c r="I44" i="4" s="1"/>
  <c r="H47" i="4"/>
  <c r="I47" i="4" s="1"/>
  <c r="H46" i="4"/>
  <c r="I46" i="4" s="1"/>
  <c r="H45" i="4"/>
  <c r="I45" i="4" s="1"/>
  <c r="H38" i="4"/>
  <c r="I38" i="4" s="1"/>
  <c r="R31" i="4"/>
  <c r="L31" i="4"/>
  <c r="G31" i="4"/>
  <c r="S29" i="4"/>
  <c r="T29" i="4" s="1"/>
  <c r="S28" i="4"/>
  <c r="T28" i="4" s="1"/>
  <c r="S27" i="4"/>
  <c r="T27" i="4" s="1"/>
  <c r="S26" i="4"/>
  <c r="T26" i="4" s="1"/>
  <c r="N29" i="4"/>
  <c r="O29" i="4" s="1"/>
  <c r="N28" i="4"/>
  <c r="O28" i="4" s="1"/>
  <c r="N27" i="4"/>
  <c r="O27" i="4" s="1"/>
  <c r="N26" i="4"/>
  <c r="O26" i="4" s="1"/>
  <c r="H27" i="4"/>
  <c r="I27" i="4" s="1"/>
  <c r="H28" i="4"/>
  <c r="I28" i="4" s="1"/>
  <c r="H29" i="4"/>
  <c r="I29" i="4" s="1"/>
  <c r="H26" i="4"/>
  <c r="I26" i="4" s="1"/>
  <c r="N19" i="4" l="1"/>
  <c r="E14" i="1" s="1"/>
  <c r="H19" i="4"/>
  <c r="D14" i="1" s="1"/>
  <c r="I19" i="4"/>
  <c r="D22" i="1" s="1"/>
  <c r="I61" i="4"/>
  <c r="D30" i="1" s="1"/>
  <c r="D31" i="1" s="1"/>
  <c r="O19" i="4"/>
  <c r="E22" i="1" s="1"/>
  <c r="T19" i="4"/>
  <c r="F22" i="1" s="1"/>
  <c r="S19" i="4"/>
  <c r="F14" i="1" s="1"/>
  <c r="S61" i="4"/>
  <c r="E25" i="1" s="1"/>
  <c r="AA61" i="4"/>
  <c r="F25" i="1" s="1"/>
  <c r="Q61" i="4"/>
  <c r="E30" i="1" s="1"/>
  <c r="E31" i="1" s="1"/>
  <c r="Y61" i="4"/>
  <c r="F30" i="1" s="1"/>
  <c r="F31" i="1" s="1"/>
  <c r="R61" i="4"/>
  <c r="E17" i="1" s="1"/>
  <c r="Z61" i="4"/>
  <c r="F17" i="1" s="1"/>
  <c r="N49" i="4"/>
  <c r="E16" i="1" s="1"/>
  <c r="H49" i="4"/>
  <c r="D16" i="1" s="1"/>
  <c r="S49" i="4"/>
  <c r="F16" i="1" s="1"/>
  <c r="S31" i="4"/>
  <c r="F15" i="1" s="1"/>
  <c r="H31" i="4"/>
  <c r="D15" i="1" s="1"/>
  <c r="I31" i="4"/>
  <c r="O31" i="4"/>
  <c r="T31" i="4"/>
  <c r="N31" i="4"/>
  <c r="E15" i="1" s="1"/>
  <c r="C24" i="3" l="1"/>
  <c r="E27" i="3"/>
  <c r="E24" i="3"/>
  <c r="D27" i="3"/>
  <c r="D24" i="3"/>
  <c r="E18" i="1"/>
  <c r="F18" i="1"/>
  <c r="K61" i="4"/>
  <c r="D25" i="1" s="1"/>
  <c r="J61" i="4"/>
  <c r="D17" i="1" s="1"/>
  <c r="T49" i="4"/>
  <c r="F24" i="1" s="1"/>
  <c r="E26" i="3" s="1"/>
  <c r="I49" i="4"/>
  <c r="D24" i="1" s="1"/>
  <c r="C26" i="3" s="1"/>
  <c r="O49" i="4"/>
  <c r="E24" i="1" s="1"/>
  <c r="D26" i="3" s="1"/>
  <c r="F23" i="1"/>
  <c r="E25" i="3" s="1"/>
  <c r="D23" i="1"/>
  <c r="C25" i="3" s="1"/>
  <c r="E23" i="1"/>
  <c r="D25" i="3" s="1"/>
  <c r="D18" i="1" l="1"/>
  <c r="C27" i="3"/>
  <c r="E26" i="1"/>
  <c r="F26" i="1"/>
  <c r="F78" i="1" s="1"/>
  <c r="D26" i="1"/>
  <c r="D78" i="1" l="1"/>
  <c r="D83" i="1" s="1"/>
  <c r="C31" i="3" s="1"/>
  <c r="F83" i="1"/>
  <c r="E31" i="3" s="1"/>
  <c r="E78" i="1"/>
  <c r="D89" i="1" l="1"/>
  <c r="D92" i="1" s="1"/>
  <c r="C32" i="3" s="1"/>
  <c r="F89" i="1"/>
  <c r="F92" i="1" s="1"/>
  <c r="E32" i="3" s="1"/>
  <c r="E83" i="1"/>
  <c r="D31" i="3" s="1"/>
  <c r="E42" i="3" l="1"/>
  <c r="E44" i="3" s="1"/>
  <c r="E46" i="3" s="1"/>
  <c r="E89" i="1"/>
  <c r="C42" i="3"/>
  <c r="C44" i="3" l="1"/>
  <c r="C46" i="3" s="1"/>
  <c r="E92" i="1"/>
  <c r="H92" i="1" l="1"/>
  <c r="I92" i="1" s="1"/>
  <c r="D32" i="3"/>
  <c r="D42" i="3" s="1"/>
  <c r="D44" i="3" s="1"/>
  <c r="D46" i="3" s="1"/>
  <c r="F32" i="3" l="1"/>
  <c r="G32" i="3" s="1"/>
</calcChain>
</file>

<file path=xl/sharedStrings.xml><?xml version="1.0" encoding="utf-8"?>
<sst xmlns="http://schemas.openxmlformats.org/spreadsheetml/2006/main" count="299" uniqueCount="154">
  <si>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</si>
  <si>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2022</t>
    </r>
    <r>
      <rPr>
        <sz val="11"/>
        <color theme="1"/>
        <rFont val="Calibri"/>
        <family val="2"/>
        <scheme val="major"/>
      </rPr>
      <t xml:space="preserve"> funding cycle, due by or before </t>
    </r>
    <r>
      <rPr>
        <b/>
        <sz val="11"/>
        <color theme="1"/>
        <rFont val="Calibri"/>
        <family val="2"/>
        <scheme val="major"/>
      </rPr>
      <t>March 31, 2022</t>
    </r>
    <r>
      <rPr>
        <sz val="11"/>
        <color theme="1"/>
        <rFont val="Calibri"/>
        <family val="2"/>
        <scheme val="major"/>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family val="2"/>
        <scheme val="major"/>
      </rPr>
      <t xml:space="preserve">Applicants do not have to provide notes if they do not feel that they are necessary. 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Project Name_Spring 2022 Annual Grant Application.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</si>
  <si>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</si>
  <si>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</si>
  <si>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</si>
  <si>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</si>
  <si>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</si>
  <si>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</si>
  <si>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</si>
  <si>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</si>
  <si>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</si>
  <si>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</si>
  <si>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</si>
  <si>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</si>
  <si>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</si>
  <si>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</si>
  <si>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</si>
  <si>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Program Coordinator, Senior</t>
  </si>
  <si>
    <t xml:space="preserve"> </t>
  </si>
  <si>
    <t>Employee #2</t>
  </si>
  <si>
    <t>Employee #3</t>
  </si>
  <si>
    <t>Employee #4</t>
  </si>
  <si>
    <t xml:space="preserve">Total Personnel/ERE     </t>
  </si>
  <si>
    <t>Ancillary Employees</t>
  </si>
  <si>
    <t>Student Employees</t>
  </si>
  <si>
    <t>Student Employee #1</t>
  </si>
  <si>
    <t>Culturally Responsive Environmental Education Interns (total 20-30)</t>
  </si>
  <si>
    <t>Student Employee #2</t>
  </si>
  <si>
    <t xml:space="preserve">Intern Support Specialist </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</si>
  <si>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</si>
  <si>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</si>
  <si>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</si>
  <si>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</si>
  <si>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</si>
  <si>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</si>
  <si>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</si>
  <si>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</si>
  <si>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</si>
  <si>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</si>
  <si>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</si>
  <si>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</si>
  <si>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</si>
  <si>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</si>
  <si>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</si>
  <si>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</si>
  <si>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</si>
  <si>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</si>
  <si>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</si>
  <si>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</si>
  <si>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</si>
  <si>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</si>
  <si>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</si>
  <si>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</si>
  <si>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</si>
  <si>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</si>
  <si>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</si>
  <si>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</si>
  <si>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capital equipment, and administrative service charge all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</si>
  <si>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</si>
  <si>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</si>
  <si>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</si>
  <si>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</si>
  <si>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</si>
  <si>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</si>
  <si>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</si>
  <si>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</si>
  <si>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</si>
  <si>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</si>
  <si>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 xml:space="preserve">The Program Coordinator, Senior is critical to the success of the project as this person will oversee the recruitment, hiring, training, and supervisions of the interns hired, as well as the other student employees.  This person will dedicate 30 hours total to their position with The Bio/Diversity Project. 20 hours per week of this person's time is requested from the Sustainability Fund; the other 10 hours per week of their salary will be covered by matching funds from other sources (e.g., UA academic units, individual donors).  </t>
  </si>
  <si>
    <t>Ancillary Employees Wages</t>
  </si>
  <si>
    <t>Student Employees Wages</t>
  </si>
  <si>
    <t>Student employees include 20-30 intern positions paid at $15 per hour for 10 hours per week for a total of 30 weeks over the full academic year.  The range of intern positions is because we leverage the federal work study program in order to make funding go further. For work study eligible interns, we only pay approximately 1/4 of the salary and a 10% work study administrative fee.  So depending on how many interns are work study eligible, we will be able to hire a higher number.  The salary for the student support specialist is $17 per hour because this person will be someone who has completed the internship experience.  This person assists the program coordinator with supporting interns through individual meetings and providing feedback on program activities; they also help coordinate materials and equipment as needed in order to make the outreach lessons successful.</t>
  </si>
  <si>
    <t>Graduate Assistants Stipends</t>
  </si>
  <si>
    <t xml:space="preserve">Total Personnel Wages     </t>
  </si>
  <si>
    <t>Employee Related Expenses (ERE)</t>
  </si>
  <si>
    <t xml:space="preserve">Full Benefit Employees ERE </t>
  </si>
  <si>
    <t>ERE calculated at the standard UA approved rate.</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</si>
  <si>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</si>
  <si>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</si>
  <si>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</si>
  <si>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</si>
  <si>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</si>
  <si>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</si>
  <si>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</si>
  <si>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</si>
  <si>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</si>
  <si>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</si>
  <si>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Speaker Stipends </t>
  </si>
  <si>
    <t xml:space="preserve">Local and national environmental scientists and experts on diversity, equity, and inclusion will serve as presenters in intern training sessions each semester. Stipends will be provided to presenters in order to value their time and expertise and make participation in the trainings possible (especially for those with limited economic resources), this will help us ensure that we are including diverse voices and perspectives in trainings. Funding is requested in an average amount of $75 per presenter for 10 presenters (5 per semester) over the academic year.  </t>
  </si>
  <si>
    <t>Race, Power, and Privilege E-Course</t>
  </si>
  <si>
    <t>The Program Coordinator and student workers who support interns will all participate in the Race, Power, and Privilege E-course offered by SpeakOut. This will help prepare them to effectively support interns, especially BIPOC interns, and provide them with training on the topic as well.  The fee per person for the e-course is $20; funding is requested for 4 individuals to attend.</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</si>
  <si>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</si>
  <si>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</si>
  <si>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</si>
  <si>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</si>
  <si>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</si>
  <si>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</si>
  <si>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</si>
  <si>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</si>
  <si>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</si>
  <si>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</si>
  <si>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</si>
  <si>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</si>
  <si>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</si>
  <si>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</si>
  <si>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</si>
  <si>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</si>
  <si>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</si>
  <si>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</si>
  <si>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</si>
  <si>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</si>
  <si>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</si>
  <si>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</si>
  <si>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Department Name</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</si>
  <si>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</si>
  <si>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</si>
  <si>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</si>
  <si>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</si>
  <si>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</si>
  <si>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</si>
  <si>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</si>
  <si>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</si>
  <si>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</si>
  <si>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</si>
  <si>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</si>
  <si>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</si>
  <si>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</si>
  <si>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</si>
  <si>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</si>
  <si>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</si>
  <si>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</si>
  <si>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</si>
  <si>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Anticipated funding from UA units (e.g., AIR Education; College of Agriculture and Life Sciences; Department of Environmental Science; School of Geography, Development, and Environment; Honors College); ancipated amount is based on FY22 funding levels.</t>
  </si>
  <si>
    <t>Crowd Funding Campaing (amount based on 2021 campaign)</t>
  </si>
  <si>
    <t>In-kind matching funds from Saguaro National Park (e.g., student trainings; fieldtrips)</t>
  </si>
  <si>
    <t>Individual Donors (based on donations received during FY22)</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</si>
  <si>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</si>
  <si>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</si>
  <si>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</si>
  <si>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</si>
  <si>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</si>
  <si>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</si>
  <si>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</si>
  <si>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t xml:space="preserve">     * Minimum Wage: </t>
    </r>
    <r>
      <rPr>
        <sz val="11"/>
        <color theme="1"/>
        <rFont val="Calibri"/>
        <family val="2"/>
        <scheme val="major"/>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family val="2"/>
        <scheme val="major"/>
      </rPr>
      <t>including those projects that might take place outside of the City of Tucson</t>
    </r>
    <r>
      <rPr>
        <sz val="11"/>
        <color theme="1"/>
        <rFont val="Calibri"/>
        <family val="2"/>
        <scheme val="major"/>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</si>
  <si>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Student Stipends:</t>
    </r>
    <r>
      <rPr>
        <sz val="11"/>
        <color theme="1"/>
        <rFont val="Calibri"/>
        <family val="2"/>
        <scheme val="major"/>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</si>
  <si>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Annual Grant Personnel Summary Sheet. 
</t>
    </r>
    <r>
      <rPr>
        <b/>
        <sz val="11"/>
        <color theme="1"/>
        <rFont val="Calibri"/>
        <family val="2"/>
        <scheme val="major"/>
      </rPr>
      <t xml:space="preserve">     NOTE: ERE Rates for Fiscal Year 2023, Fiscal Year 2024, and Fiscal Year 2025 are not finalized and may be subject to change. These rates should only be used here for planning purposes. </t>
    </r>
  </si>
  <si>
    <t>Fiscal Year 2023</t>
  </si>
  <si>
    <t>Fiscal Year 2025</t>
  </si>
  <si>
    <r>
      <t xml:space="preserve">     </t>
    </r>
    <r>
      <rPr>
        <b/>
        <i/>
        <sz val="11"/>
        <color theme="1"/>
        <rFont val="Calibri"/>
        <family val="2"/>
        <scheme val="major"/>
      </rPr>
      <t xml:space="preserve">* Graduate Assistants: </t>
    </r>
    <r>
      <rPr>
        <sz val="11"/>
        <color theme="1"/>
        <rFont val="Calibri"/>
        <family val="2"/>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scheme val="major"/>
      </rPr>
      <t>https://grad.arizona.edu/funding/ga/graduate-assistant-and-associate-workload-policy</t>
    </r>
    <r>
      <rPr>
        <sz val="11"/>
        <color theme="1"/>
        <rFont val="Calibri"/>
        <family val="2"/>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scheme val="major"/>
      </rPr>
      <t>https://grad.arizona.edu/funding/ga/appointment-periods-and-fte-information</t>
    </r>
    <r>
      <rPr>
        <sz val="11"/>
        <color theme="1"/>
        <rFont val="Calibri"/>
        <family val="2"/>
        <scheme val="major"/>
      </rPr>
      <t>). 
GAs who are appointed during the Fall and/or Spring academic semesters are also eligible for tuition remission, reducing the tuition amount that a GA is charged (</t>
    </r>
    <r>
      <rPr>
        <sz val="11"/>
        <color rgb="FF0070C0"/>
        <rFont val="Calibri"/>
        <family val="2"/>
        <scheme val="major"/>
      </rPr>
      <t>https://grad.arizona.edu/funding/ga/benefits-appointment</t>
    </r>
    <r>
      <rPr>
        <sz val="11"/>
        <color theme="1"/>
        <rFont val="Calibri"/>
        <family val="2"/>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family val="2"/>
        <scheme val="major"/>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</si>
  <si>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</si>
  <si>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</si>
  <si>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</si>
  <si>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</si>
  <si>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$100,000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</si>
</sst>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31">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4" fillId="0" borderId="43" xfId="0" applyFont="1" applyBorder="1" applyAlignment="1">
      <alignment horizontal="left" vertical="center"/>
    </xf>
    <xf numFmtId="0" fontId="11" fillId="0" borderId="1" xfId="0" applyFont="1" applyBorder="1"/>
    <xf numFmtId="0" fontId="14" fillId="7" borderId="36" xfId="0" applyFont="1" applyFill="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39" fontId="11" fillId="6" borderId="36" xfId="0" applyNumberFormat="1" applyFont="1" applyFill="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39" fontId="11" fillId="6" borderId="9" xfId="0" applyNumberFormat="1" applyFont="1" applyFill="1" applyBorder="1" applyAlignment="1">
      <alignment horizontal="left"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39" fontId="11" fillId="7" borderId="6" xfId="0" applyNumberFormat="1"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39" fontId="11" fillId="6" borderId="37" xfId="0" applyNumberFormat="1" applyFont="1" applyFill="1" applyBorder="1" applyAlignment="1">
      <alignment horizontal="left"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39" fontId="11" fillId="7" borderId="9" xfId="0" applyNumberFormat="1" applyFont="1" applyFill="1" applyBorder="1" applyAlignment="1">
      <alignment horizontal="left" vertical="center"/>
    </xf>
    <xf numFmtId="0" fontId="11" fillId="6" borderId="25" xfId="0" applyFont="1" applyFill="1" applyBorder="1" applyAlignment="1">
      <alignment horizontal="left" vertical="center"/>
    </xf>
    <xf numFmtId="0" fontId="11" fillId="6" borderId="24" xfId="0" applyFont="1" applyFill="1" applyBorder="1" applyAlignment="1">
      <alignment horizontal="left" vertical="center"/>
    </xf>
    <xf numFmtId="0" fontId="17" fillId="6" borderId="32" xfId="0" applyFont="1" applyFill="1" applyBorder="1" applyAlignment="1">
      <alignment horizontal="center"/>
    </xf>
    <xf numFmtId="39" fontId="11" fillId="6" borderId="36" xfId="0" applyNumberFormat="1" applyFont="1" applyFill="1" applyBorder="1" applyAlignment="1">
      <alignment horizontal="left"/>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6" xfId="0" applyFont="1" applyFill="1" applyBorder="1" applyAlignment="1">
      <alignment horizontal="left" vertical="center"/>
    </xf>
    <xf numFmtId="0" fontId="14" fillId="6" borderId="32" xfId="0" applyFont="1" applyFill="1" applyBorder="1" applyAlignment="1">
      <alignment horizontal="left" vertical="center"/>
    </xf>
    <xf numFmtId="39" fontId="11" fillId="7" borderId="36" xfId="0" applyNumberFormat="1" applyFont="1" applyFill="1" applyBorder="1" applyAlignment="1">
      <alignment horizontal="left" vertical="center"/>
    </xf>
    <xf numFmtId="39" fontId="11" fillId="7" borderId="17" xfId="0" applyNumberFormat="1" applyFont="1" applyFill="1" applyBorder="1" applyAlignment="1">
      <alignment horizontal="left" vertical="center"/>
    </xf>
    <xf numFmtId="0" fontId="14" fillId="7" borderId="1"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4" fillId="7" borderId="4" xfId="0" applyFont="1" applyFill="1" applyBorder="1" applyAlignment="1">
      <alignment horizontal="left" vertical="center"/>
    </xf>
    <xf numFmtId="0" fontId="11" fillId="7" borderId="7"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60"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60" xfId="1" applyFont="1" applyBorder="1" applyAlignment="1">
      <alignment horizontal="center" vertical="center"/>
    </xf>
    <xf numFmtId="0" fontId="14" fillId="6" borderId="25" xfId="0" applyFont="1" applyFill="1" applyBorder="1" applyAlignment="1">
      <alignment horizontal="center"/>
    </xf>
    <xf numFmtId="0" fontId="16" fillId="3" borderId="7" xfId="0" applyFont="1" applyFill="1" applyBorder="1" applyAlignment="1">
      <alignment horizontal="right" vertical="center"/>
    </xf>
    <xf numFmtId="0" fontId="11" fillId="0" borderId="24" xfId="0" applyFont="1" applyBorder="1" applyAlignment="1">
      <alignment horizontal="left"/>
    </xf>
    <xf numFmtId="0" fontId="14" fillId="6" borderId="25" xfId="0" applyFont="1" applyFill="1" applyBorder="1" applyAlignment="1">
      <alignment horizontal="center" wrapText="1"/>
    </xf>
    <xf numFmtId="0" fontId="11" fillId="0" borderId="25" xfId="0" applyFont="1" applyBorder="1" applyAlignment="1">
      <alignment horizontal="center"/>
    </xf>
    <xf numFmtId="0" fontId="11" fillId="0" borderId="27" xfId="0" quotePrefix="1" applyFont="1" applyBorder="1" applyAlignment="1">
      <alignment horizontal="left"/>
    </xf>
    <xf numFmtId="0" fontId="11" fillId="0" borderId="32" xfId="0" applyFont="1" applyBorder="1" applyAlignment="1">
      <alignment horizontal="center"/>
    </xf>
    <xf numFmtId="0" fontId="10" fillId="0" borderId="55" xfId="0" applyFont="1" applyBorder="1" applyAlignment="1">
      <alignment horizontal="center"/>
    </xf>
    <xf numFmtId="0" fontId="11" fillId="0" borderId="55" xfId="0" applyFont="1" applyBorder="1" applyAlignment="1">
      <alignment horizontal="left" vertical="center"/>
    </xf>
    <xf numFmtId="164" fontId="11" fillId="0" borderId="55" xfId="0" applyNumberFormat="1" applyFont="1" applyBorder="1" applyAlignment="1">
      <alignment horizontal="left" vertical="center"/>
    </xf>
    <xf numFmtId="0" fontId="11" fillId="0" borderId="59"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4" fontId="11" fillId="0" borderId="27" xfId="0" applyNumberFormat="1" applyFont="1" applyBorder="1" applyAlignment="1">
      <alignment horizontal="center" vertical="center"/>
    </xf>
    <xf numFmtId="44" fontId="11" fillId="0" borderId="28" xfId="0" applyNumberFormat="1" applyFont="1" applyBorder="1" applyAlignment="1">
      <alignment horizontal="center" vertical="center"/>
    </xf>
    <xf numFmtId="44" fontId="11" fillId="0" borderId="32" xfId="0" applyNumberFormat="1" applyFont="1" applyBorder="1" applyAlignment="1">
      <alignment horizontal="center" vertical="center"/>
    </xf>
    <xf numFmtId="0" fontId="20" fillId="0" borderId="24"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11" fillId="0" borderId="44" xfId="0" applyFont="1" applyBorder="1" applyAlignment="1">
      <alignment horizontal="left"/>
    </xf>
    <xf numFmtId="0" fontId="11" fillId="0" borderId="30" xfId="0" applyFont="1" applyBorder="1" applyAlignment="1">
      <alignment horizont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60" xfId="1" applyFont="1" applyFill="1" applyBorder="1" applyAlignment="1">
      <alignment horizontal="center" vertical="center"/>
    </xf>
    <xf numFmtId="9" fontId="11" fillId="0" borderId="14" xfId="2" applyFont="1" applyBorder="1" applyAlignment="1">
      <alignment horizontal="center" vertical="center"/>
    </xf>
    <xf numFmtId="9" fontId="11" fillId="0" borderId="15" xfId="2" applyFont="1" applyBorder="1" applyAlignment="1">
      <alignment horizontal="center" vertical="center"/>
    </xf>
    <xf numFmtId="0" fontId="0" fillId="0" borderId="1" xfId="0" applyBorder="1"/>
    <xf numFmtId="44" fontId="11" fillId="0" borderId="61" xfId="0" applyNumberFormat="1" applyFont="1" applyBorder="1" applyAlignment="1">
      <alignment horizontal="center" vertical="center"/>
    </xf>
    <xf numFmtId="0" fontId="23" fillId="0" borderId="20" xfId="0" applyFont="1" applyBorder="1"/>
    <xf numFmtId="0" fontId="23" fillId="0" borderId="62" xfId="0" applyFont="1" applyBorder="1"/>
    <xf numFmtId="0" fontId="14" fillId="7" borderId="37" xfId="0" applyFont="1" applyFill="1" applyBorder="1" applyAlignment="1">
      <alignment horizontal="left" vertical="center"/>
    </xf>
    <xf numFmtId="39" fontId="11" fillId="7" borderId="37" xfId="0" applyNumberFormat="1" applyFont="1" applyFill="1" applyBorder="1" applyAlignment="1">
      <alignment horizontal="left" vertical="center"/>
    </xf>
    <xf numFmtId="44" fontId="11" fillId="0" borderId="46" xfId="0" applyNumberFormat="1" applyFont="1" applyBorder="1" applyAlignment="1">
      <alignment horizontal="center" vertical="center"/>
    </xf>
    <xf numFmtId="44" fontId="11" fillId="7" borderId="46" xfId="0" applyNumberFormat="1" applyFont="1" applyFill="1" applyBorder="1" applyAlignment="1">
      <alignment horizontal="center" vertical="center"/>
    </xf>
    <xf numFmtId="0" fontId="14" fillId="7" borderId="6" xfId="0" applyFont="1" applyFill="1" applyBorder="1" applyAlignment="1">
      <alignment horizontal="left" vertical="center"/>
    </xf>
    <xf numFmtId="39" fontId="11" fillId="7" borderId="43" xfId="0" applyNumberFormat="1" applyFont="1" applyFill="1" applyBorder="1" applyAlignment="1">
      <alignment horizontal="left" vertical="center"/>
    </xf>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0" fontId="11" fillId="7" borderId="2" xfId="0" applyFont="1" applyFill="1" applyBorder="1"/>
    <xf numFmtId="0" fontId="11" fillId="7" borderId="3" xfId="0" applyFont="1" applyFill="1" applyBorder="1"/>
    <xf numFmtId="0" fontId="11" fillId="7" borderId="4" xfId="0" applyFont="1" applyFill="1" applyBorder="1"/>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8" borderId="10" xfId="2" applyNumberFormat="1"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44" fontId="11" fillId="8" borderId="10" xfId="1" applyFont="1" applyFill="1" applyBorder="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9" xfId="0" applyFont="1" applyFill="1" applyBorder="1" applyAlignment="1">
      <alignment horizontal="right" vertical="center"/>
    </xf>
    <xf numFmtId="0" fontId="5" fillId="0" borderId="6" xfId="0" applyFont="1" applyBorder="1" applyAlignment="1">
      <alignment horizontal="center" vertical="center"/>
    </xf>
    <xf numFmtId="44" fontId="5" fillId="0" borderId="66"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4" xfId="0" applyFont="1" applyBorder="1" applyAlignment="1">
      <alignment horizontal="center" vertical="center"/>
    </xf>
    <xf numFmtId="165" fontId="5" fillId="0" borderId="67"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7"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6" fontId="11" fillId="6" borderId="10" xfId="1" applyNumberFormat="1" applyFont="1" applyFill="1" applyBorder="1" applyAlignment="1">
      <alignment horizontal="center" vertical="center"/>
    </xf>
    <xf numFmtId="6" fontId="11" fillId="6" borderId="24" xfId="1" applyNumberFormat="1" applyFont="1" applyFill="1" applyBorder="1" applyAlignment="1">
      <alignment horizontal="center" vertic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69" xfId="0" applyFont="1" applyBorder="1" applyAlignment="1">
      <alignment horizontal="center" vertical="center"/>
    </xf>
    <xf numFmtId="0" fontId="5" fillId="7" borderId="68"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6" fillId="5" borderId="48" xfId="0" applyFont="1" applyFill="1" applyBorder="1" applyAlignment="1">
      <alignment horizontal="center" vertical="center"/>
    </xf>
    <xf numFmtId="0" fontId="16" fillId="5" borderId="38" xfId="0" applyFont="1" applyFill="1" applyBorder="1" applyAlignment="1">
      <alignment horizontal="center" vertical="center"/>
    </xf>
    <xf numFmtId="0" fontId="16" fillId="5" borderId="49"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6" fillId="3" borderId="48"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9"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8"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xf numFmtId="0" fontId="1" fillId="7" borderId="45" xfId="0" applyFont="1" applyFill="1" applyBorder="1"/>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4"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5"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0" fontId="1" fillId="6" borderId="46" xfId="0" applyFont="1" applyFill="1" applyBorder="1" applyAlignment="1">
      <alignment wrapText="1"/>
    </xf>
    <xf numFmtId="0" fontId="1" fillId="0" borderId="0" xfId="0" applyFont="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xf numFmtId="44" fontId="1" fillId="6" borderId="26" xfId="1" applyFont="1" applyFill="1" applyBorder="1" applyAlignment="1">
      <alignment horizontal="center" vertical="center"/>
    </xf>
    <xf numFmtId="44" fontId="1" fillId="6" borderId="64"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3"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7" borderId="45" xfId="0" applyFont="1" applyFill="1" applyBorder="1" applyAlignment="1">
      <alignment wrapText="1"/>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6" xfId="0" applyFont="1" applyFill="1" applyBorder="1" applyAlignment="1">
      <alignment wrapText="1"/>
    </xf>
    <xf numFmtId="44"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0" fontId="1" fillId="9" borderId="5" xfId="0" applyFont="1" applyFill="1" applyBorder="1" applyAlignment="1">
      <alignment horizontal="left" vertical="center" wrapText="1"/>
    </xf>
    <xf numFmtId="166" fontId="1" fillId="10" borderId="10" xfId="2"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5</xdr:row>
      <xdr:rowOff>185541</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185541</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8"/>
  <sheetViews>
    <sheetView topLeftCell="A13" workbookViewId="0">
      <selection activeCell="B11" sqref="B11:H18"/>
    </sheetView>
  </sheetViews>
  <sheetFormatPr defaultColWidth="9" defaultRowHeight="15"/>
  <cols>
    <col min="1" max="1" width="2.875" style="9" customWidth="1"/>
    <col min="2" max="2" width="3" style="9" customWidth="1"/>
    <col min="3" max="3" width="30.5" style="9" customWidth="1"/>
    <col min="4" max="4" width="10.125" style="9" customWidth="1"/>
    <col min="5" max="8" width="30.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95" thickBot="1"/>
    <row r="8" spans="2:8" ht="27" thickBot="1">
      <c r="B8" s="191" t="s">
        <v>0</v>
      </c>
      <c r="C8" s="192"/>
      <c r="D8" s="192"/>
      <c r="E8" s="192"/>
      <c r="F8" s="192"/>
      <c r="G8" s="192"/>
      <c r="H8" s="193"/>
    </row>
    <row r="9" spans="2:8">
      <c r="B9" s="106"/>
      <c r="C9" s="107"/>
      <c r="D9" s="107"/>
      <c r="E9" s="107"/>
      <c r="F9" s="107"/>
      <c r="G9" s="107"/>
      <c r="H9" s="108"/>
    </row>
    <row r="10" spans="2:8" ht="15.95" thickBot="1">
      <c r="B10" s="106"/>
      <c r="C10" s="107"/>
      <c r="D10" s="107"/>
      <c r="E10" s="107"/>
      <c r="F10" s="107"/>
      <c r="G10" s="107"/>
      <c r="H10" s="108"/>
    </row>
    <row r="11" spans="2:8">
      <c r="B11" s="194" t="s">
        <v>1</v>
      </c>
      <c r="C11" s="195"/>
      <c r="D11" s="195"/>
      <c r="E11" s="195"/>
      <c r="F11" s="195"/>
      <c r="G11" s="195"/>
      <c r="H11" s="196"/>
    </row>
    <row r="12" spans="2:8">
      <c r="B12" s="197"/>
      <c r="C12" s="198"/>
      <c r="D12" s="198"/>
      <c r="E12" s="198"/>
      <c r="F12" s="198"/>
      <c r="G12" s="198"/>
      <c r="H12" s="199"/>
    </row>
    <row r="13" spans="2:8">
      <c r="B13" s="197"/>
      <c r="C13" s="198"/>
      <c r="D13" s="198"/>
      <c r="E13" s="198"/>
      <c r="F13" s="198"/>
      <c r="G13" s="198"/>
      <c r="H13" s="199"/>
    </row>
    <row r="14" spans="2:8">
      <c r="B14" s="197"/>
      <c r="C14" s="198"/>
      <c r="D14" s="198"/>
      <c r="E14" s="198"/>
      <c r="F14" s="198"/>
      <c r="G14" s="198"/>
      <c r="H14" s="199"/>
    </row>
    <row r="15" spans="2:8">
      <c r="B15" s="197"/>
      <c r="C15" s="198"/>
      <c r="D15" s="198"/>
      <c r="E15" s="198"/>
      <c r="F15" s="198"/>
      <c r="G15" s="198"/>
      <c r="H15" s="199"/>
    </row>
    <row r="16" spans="2:8">
      <c r="B16" s="197"/>
      <c r="C16" s="198"/>
      <c r="D16" s="198"/>
      <c r="E16" s="198"/>
      <c r="F16" s="198"/>
      <c r="G16" s="198"/>
      <c r="H16" s="199"/>
    </row>
    <row r="17" spans="2:8">
      <c r="B17" s="197"/>
      <c r="C17" s="198"/>
      <c r="D17" s="198"/>
      <c r="E17" s="198"/>
      <c r="F17" s="198"/>
      <c r="G17" s="198"/>
      <c r="H17" s="199"/>
    </row>
    <row r="18" spans="2:8" ht="150" customHeight="1" thickBot="1">
      <c r="B18" s="200"/>
      <c r="C18" s="201"/>
      <c r="D18" s="201"/>
      <c r="E18" s="201"/>
      <c r="F18" s="201"/>
      <c r="G18" s="201"/>
      <c r="H18" s="202"/>
    </row>
  </sheetData>
  <sheetProtection algorithmName="SHA-512" hashValue="kYAl2WiV6YecscBWOut4lLezqEkPLqyJurwEhI7v0PLdS2tfd7J1inu2xxdLyryDaFzcPs02CS5Al1pbGYzpDw==" saltValue="c4bP7bvJQMgStI9U+7NTkg==" spinCount="100000" sheet="1" objects="1" scenarios="1"/>
  <mergeCells count="3">
    <mergeCell ref="B2:E6"/>
    <mergeCell ref="B8:H8"/>
    <mergeCell ref="B11:H1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3"/>
  <sheetViews>
    <sheetView topLeftCell="B39" zoomScale="74" zoomScaleNormal="74" workbookViewId="0">
      <selection activeCell="H14" sqref="H14"/>
    </sheetView>
  </sheetViews>
  <sheetFormatPr defaultColWidth="9" defaultRowHeight="15"/>
  <cols>
    <col min="1" max="1" width="3" style="1" customWidth="1"/>
    <col min="2" max="2" width="22.875" style="1" bestFit="1" customWidth="1"/>
    <col min="3" max="3" width="26.875" style="1" bestFit="1" customWidth="1"/>
    <col min="4" max="4" width="13.625" style="1" customWidth="1"/>
    <col min="5" max="5" width="19.625" style="1" hidden="1" customWidth="1"/>
    <col min="6" max="6" width="13.5" style="1" bestFit="1" customWidth="1"/>
    <col min="7" max="7" width="18.625" style="1" customWidth="1"/>
    <col min="8" max="8" width="17.5" style="1" bestFit="1" customWidth="1"/>
    <col min="9" max="9" width="14.875" style="138" bestFit="1" customWidth="1"/>
    <col min="10" max="10" width="11" style="1" bestFit="1" customWidth="1"/>
    <col min="11" max="11" width="13.5" style="145" bestFit="1" customWidth="1"/>
    <col min="12" max="12" width="18" style="1" bestFit="1" customWidth="1"/>
    <col min="13" max="13" width="17.375" style="1" hidden="1" customWidth="1"/>
    <col min="14" max="14" width="13.5" style="1" bestFit="1" customWidth="1"/>
    <col min="15" max="15" width="16.875" style="138" bestFit="1" customWidth="1"/>
    <col min="16" max="16" width="18" style="1" bestFit="1" customWidth="1"/>
    <col min="17" max="17" width="16.125" style="1" bestFit="1" customWidth="1"/>
    <col min="18" max="18" width="18" style="1" bestFit="1" customWidth="1"/>
    <col min="19" max="19" width="12" style="143" bestFit="1" customWidth="1"/>
    <col min="20" max="20" width="10.875" style="143" customWidth="1"/>
    <col min="21" max="21" width="16.625" style="143" hidden="1" customWidth="1"/>
    <col min="22" max="22" width="30.5" style="1" customWidth="1"/>
    <col min="23" max="23" width="16.875" style="1" bestFit="1" customWidth="1"/>
    <col min="24" max="24" width="18" style="1" bestFit="1" customWidth="1"/>
    <col min="25" max="25" width="16.125" style="1" bestFit="1" customWidth="1"/>
    <col min="26" max="26" width="11.125" style="1" bestFit="1" customWidth="1"/>
    <col min="27" max="27" width="9.875" style="1" bestFit="1" customWidth="1"/>
    <col min="28" max="28" width="30.5" style="69" customWidth="1"/>
    <col min="29" max="16384" width="9" style="1"/>
  </cols>
  <sheetData>
    <row r="1" spans="1:23" ht="15.95" thickBot="1">
      <c r="A1" s="295"/>
      <c r="B1" s="295"/>
      <c r="C1" s="295"/>
      <c r="D1" s="295"/>
      <c r="E1" s="295"/>
      <c r="F1" s="295"/>
      <c r="G1" s="295"/>
      <c r="H1" s="295"/>
      <c r="I1" s="296"/>
      <c r="J1" s="295"/>
      <c r="K1" s="297"/>
      <c r="L1" s="295"/>
      <c r="M1" s="295"/>
      <c r="N1" s="295"/>
      <c r="O1" s="296"/>
      <c r="P1" s="295"/>
      <c r="Q1" s="295"/>
      <c r="R1" s="295"/>
      <c r="S1" s="298"/>
      <c r="T1" s="298"/>
      <c r="U1" s="298"/>
      <c r="V1" s="295"/>
      <c r="W1" s="295"/>
    </row>
    <row r="2" spans="1:23" ht="27" thickBot="1">
      <c r="A2" s="295"/>
      <c r="B2" s="203" t="str">
        <f>_xlfn.CONCAT("Campus Sustainability Fund - Annual Grant Funding Request - Personnel Summary for", " ",'Project Information Summary'!C13)</f>
        <v xml:space="preserve">Campus Sustainability Fund - Annual Grant Funding Request - Personnel Summary for </v>
      </c>
      <c r="C2" s="204"/>
      <c r="D2" s="204"/>
      <c r="E2" s="204"/>
      <c r="F2" s="204"/>
      <c r="G2" s="204"/>
      <c r="H2" s="204"/>
      <c r="I2" s="204"/>
      <c r="J2" s="204"/>
      <c r="K2" s="204"/>
      <c r="L2" s="204"/>
      <c r="M2" s="204"/>
      <c r="N2" s="204"/>
      <c r="O2" s="205"/>
      <c r="P2" s="295"/>
      <c r="Q2" s="295"/>
      <c r="R2" s="295"/>
      <c r="S2" s="298"/>
      <c r="T2" s="298"/>
      <c r="U2" s="298"/>
      <c r="V2" s="295"/>
      <c r="W2" s="295"/>
    </row>
    <row r="3" spans="1:23">
      <c r="A3" s="295"/>
      <c r="B3" s="299"/>
      <c r="C3" s="300"/>
      <c r="D3" s="300"/>
      <c r="E3" s="300"/>
      <c r="F3" s="300"/>
      <c r="G3" s="300"/>
      <c r="H3" s="300"/>
      <c r="I3" s="301"/>
      <c r="J3" s="300"/>
      <c r="K3" s="302"/>
      <c r="L3" s="300"/>
      <c r="M3" s="300"/>
      <c r="N3" s="300"/>
      <c r="O3" s="303"/>
      <c r="P3" s="295"/>
      <c r="Q3" s="295"/>
      <c r="R3" s="295"/>
      <c r="S3" s="298"/>
      <c r="T3" s="298"/>
      <c r="U3" s="298"/>
      <c r="V3" s="295"/>
      <c r="W3" s="295"/>
    </row>
    <row r="4" spans="1:23" ht="15.95" thickBot="1">
      <c r="A4" s="295"/>
      <c r="B4" s="299"/>
      <c r="C4" s="300"/>
      <c r="D4" s="300"/>
      <c r="E4" s="300"/>
      <c r="F4" s="300"/>
      <c r="G4" s="300"/>
      <c r="H4" s="300"/>
      <c r="I4" s="301"/>
      <c r="J4" s="300"/>
      <c r="K4" s="302"/>
      <c r="L4" s="300"/>
      <c r="M4" s="300"/>
      <c r="N4" s="300"/>
      <c r="O4" s="303"/>
      <c r="P4" s="295"/>
      <c r="Q4" s="295"/>
      <c r="R4" s="295"/>
      <c r="S4" s="298"/>
      <c r="T4" s="298"/>
      <c r="U4" s="298"/>
      <c r="V4" s="295"/>
      <c r="W4" s="295"/>
    </row>
    <row r="5" spans="1:23" ht="45" customHeight="1">
      <c r="A5" s="295"/>
      <c r="B5" s="304" t="s">
        <v>2</v>
      </c>
      <c r="C5" s="305"/>
      <c r="D5" s="305"/>
      <c r="E5" s="305"/>
      <c r="F5" s="305"/>
      <c r="G5" s="305"/>
      <c r="H5" s="305"/>
      <c r="I5" s="305"/>
      <c r="J5" s="305"/>
      <c r="K5" s="305"/>
      <c r="L5" s="305"/>
      <c r="M5" s="305"/>
      <c r="N5" s="305"/>
      <c r="O5" s="306"/>
      <c r="P5" s="307"/>
      <c r="Q5" s="307"/>
      <c r="R5" s="307"/>
      <c r="S5" s="308"/>
      <c r="T5" s="308"/>
      <c r="U5" s="308"/>
      <c r="V5" s="307"/>
      <c r="W5" s="295"/>
    </row>
    <row r="6" spans="1:23" ht="30" customHeight="1">
      <c r="A6" s="295"/>
      <c r="B6" s="309" t="s">
        <v>3</v>
      </c>
      <c r="C6" s="310"/>
      <c r="D6" s="310"/>
      <c r="E6" s="310"/>
      <c r="F6" s="310"/>
      <c r="G6" s="310"/>
      <c r="H6" s="310"/>
      <c r="I6" s="310"/>
      <c r="J6" s="310"/>
      <c r="K6" s="310"/>
      <c r="L6" s="310"/>
      <c r="M6" s="310"/>
      <c r="N6" s="310"/>
      <c r="O6" s="311"/>
      <c r="P6" s="307"/>
      <c r="Q6" s="307"/>
      <c r="R6" s="307"/>
      <c r="S6" s="308"/>
      <c r="T6" s="308"/>
      <c r="U6" s="308"/>
      <c r="V6" s="307"/>
      <c r="W6" s="295"/>
    </row>
    <row r="7" spans="1:23" ht="43.5" customHeight="1">
      <c r="A7" s="295"/>
      <c r="B7" s="309" t="s">
        <v>4</v>
      </c>
      <c r="C7" s="310"/>
      <c r="D7" s="310"/>
      <c r="E7" s="310"/>
      <c r="F7" s="310"/>
      <c r="G7" s="310"/>
      <c r="H7" s="310"/>
      <c r="I7" s="310"/>
      <c r="J7" s="310"/>
      <c r="K7" s="310"/>
      <c r="L7" s="310"/>
      <c r="M7" s="310"/>
      <c r="N7" s="310"/>
      <c r="O7" s="311"/>
      <c r="P7" s="307"/>
      <c r="Q7" s="307"/>
      <c r="R7" s="307"/>
      <c r="S7" s="308"/>
      <c r="T7" s="308"/>
      <c r="U7" s="308"/>
      <c r="V7" s="307"/>
      <c r="W7" s="295"/>
    </row>
    <row r="8" spans="1:23" ht="30" customHeight="1" thickBot="1">
      <c r="A8" s="295"/>
      <c r="B8" s="312" t="s">
        <v>5</v>
      </c>
      <c r="C8" s="313"/>
      <c r="D8" s="313"/>
      <c r="E8" s="313"/>
      <c r="F8" s="313"/>
      <c r="G8" s="313"/>
      <c r="H8" s="313"/>
      <c r="I8" s="313"/>
      <c r="J8" s="313"/>
      <c r="K8" s="313"/>
      <c r="L8" s="313"/>
      <c r="M8" s="313"/>
      <c r="N8" s="313"/>
      <c r="O8" s="314"/>
      <c r="P8" s="307"/>
      <c r="Q8"/>
      <c r="R8"/>
      <c r="S8"/>
      <c r="T8"/>
      <c r="U8"/>
      <c r="V8"/>
      <c r="W8"/>
    </row>
    <row r="9" spans="1:23" ht="15.95" thickBot="1">
      <c r="A9" s="315"/>
      <c r="B9" s="316"/>
      <c r="C9" s="317"/>
      <c r="D9" s="317"/>
      <c r="E9" s="317"/>
      <c r="F9" s="317"/>
      <c r="G9" s="317"/>
      <c r="H9" s="317"/>
      <c r="I9" s="318"/>
      <c r="J9" s="317"/>
      <c r="K9" s="319"/>
      <c r="L9" s="317"/>
      <c r="M9" s="317"/>
      <c r="N9" s="317"/>
      <c r="O9" s="318"/>
      <c r="P9" s="317"/>
      <c r="Q9" s="320"/>
      <c r="R9" s="321"/>
      <c r="S9" s="322"/>
      <c r="T9" s="322"/>
      <c r="U9" s="322"/>
      <c r="V9" s="323"/>
      <c r="W9" s="315"/>
    </row>
    <row r="10" spans="1:23" ht="20.100000000000001" thickBot="1">
      <c r="A10" s="315"/>
      <c r="B10" s="213" t="s">
        <v>6</v>
      </c>
      <c r="C10" s="214"/>
      <c r="D10" s="214"/>
      <c r="E10" s="214"/>
      <c r="F10" s="214"/>
      <c r="G10" s="214"/>
      <c r="H10" s="214"/>
      <c r="I10" s="214"/>
      <c r="J10" s="214"/>
      <c r="K10" s="214"/>
      <c r="L10" s="214"/>
      <c r="M10" s="214"/>
      <c r="N10" s="214"/>
      <c r="O10" s="214"/>
      <c r="P10" s="214"/>
      <c r="Q10" s="214"/>
      <c r="R10" s="214"/>
      <c r="S10" s="214"/>
      <c r="T10" s="214"/>
      <c r="U10" s="214"/>
      <c r="V10" s="215"/>
      <c r="W10" s="315"/>
    </row>
    <row r="11" spans="1:23" ht="15.95" thickBot="1">
      <c r="A11" s="315"/>
      <c r="B11" s="216" t="s">
        <v>7</v>
      </c>
      <c r="C11" s="216" t="s">
        <v>8</v>
      </c>
      <c r="D11" s="218" t="s">
        <v>9</v>
      </c>
      <c r="E11" s="219"/>
      <c r="F11" s="219"/>
      <c r="G11" s="219"/>
      <c r="H11" s="219"/>
      <c r="I11" s="219"/>
      <c r="J11" s="219"/>
      <c r="K11" s="219"/>
      <c r="L11" s="219"/>
      <c r="M11" s="219"/>
      <c r="N11" s="219"/>
      <c r="O11" s="219"/>
      <c r="P11" s="219"/>
      <c r="Q11" s="219"/>
      <c r="R11" s="219"/>
      <c r="S11" s="219"/>
      <c r="T11" s="220"/>
      <c r="U11" s="165"/>
      <c r="V11" s="221" t="s">
        <v>10</v>
      </c>
      <c r="W11" s="315"/>
    </row>
    <row r="12" spans="1:23" ht="15.95" thickBot="1">
      <c r="A12" s="315"/>
      <c r="B12" s="217"/>
      <c r="C12" s="217"/>
      <c r="D12" s="206" t="str">
        <f>'Additional Info &amp; Definitions'!$D$16</f>
        <v>Fiscal Year 2023</v>
      </c>
      <c r="E12" s="223"/>
      <c r="F12" s="207"/>
      <c r="G12" s="207"/>
      <c r="H12" s="207"/>
      <c r="I12" s="208"/>
      <c r="J12" s="206" t="str">
        <f>'Additional Info &amp; Definitions'!$E$16</f>
        <v>Fiscal Year 2024</v>
      </c>
      <c r="K12" s="207"/>
      <c r="L12" s="207"/>
      <c r="M12" s="207"/>
      <c r="N12" s="207"/>
      <c r="O12" s="208"/>
      <c r="P12" s="206" t="str">
        <f>'Additional Info &amp; Definitions'!$F$16</f>
        <v>Fiscal Year 2025</v>
      </c>
      <c r="Q12" s="207"/>
      <c r="R12" s="207"/>
      <c r="S12" s="207"/>
      <c r="T12" s="208"/>
      <c r="U12" s="173"/>
      <c r="V12" s="222"/>
      <c r="W12" s="315"/>
    </row>
    <row r="13" spans="1:23" ht="15.95" thickBot="1">
      <c r="A13" s="315"/>
      <c r="B13" s="209"/>
      <c r="C13" s="210"/>
      <c r="D13" s="178" t="s">
        <v>11</v>
      </c>
      <c r="E13" s="179"/>
      <c r="F13" s="167" t="s">
        <v>12</v>
      </c>
      <c r="G13" s="167" t="s">
        <v>13</v>
      </c>
      <c r="H13" s="167" t="s">
        <v>14</v>
      </c>
      <c r="I13" s="180" t="s">
        <v>15</v>
      </c>
      <c r="J13" s="178" t="s">
        <v>11</v>
      </c>
      <c r="K13" s="181" t="s">
        <v>12</v>
      </c>
      <c r="L13" s="167" t="s">
        <v>13</v>
      </c>
      <c r="M13" s="167"/>
      <c r="N13" s="167" t="s">
        <v>14</v>
      </c>
      <c r="O13" s="180" t="s">
        <v>15</v>
      </c>
      <c r="P13" s="178" t="s">
        <v>11</v>
      </c>
      <c r="Q13" s="167" t="s">
        <v>12</v>
      </c>
      <c r="R13" s="167" t="s">
        <v>13</v>
      </c>
      <c r="S13" s="182" t="s">
        <v>14</v>
      </c>
      <c r="T13" s="183" t="s">
        <v>15</v>
      </c>
      <c r="U13" s="174"/>
      <c r="V13" s="324"/>
      <c r="W13" s="315"/>
    </row>
    <row r="14" spans="1:23">
      <c r="A14" s="315"/>
      <c r="B14" s="325" t="s">
        <v>16</v>
      </c>
      <c r="C14" s="326" t="s">
        <v>17</v>
      </c>
      <c r="D14" s="327">
        <v>24</v>
      </c>
      <c r="E14" s="328"/>
      <c r="F14" s="329">
        <v>20</v>
      </c>
      <c r="G14" s="329">
        <v>52</v>
      </c>
      <c r="H14" s="330">
        <f>D14*F14*G14</f>
        <v>24960</v>
      </c>
      <c r="I14" s="331">
        <f>H14*'Additional Info &amp; Definitions'!$D$17</f>
        <v>7962.24</v>
      </c>
      <c r="J14" s="327" t="s">
        <v>18</v>
      </c>
      <c r="K14" s="332" t="s">
        <v>18</v>
      </c>
      <c r="L14" s="329" t="s">
        <v>18</v>
      </c>
      <c r="M14" s="329"/>
      <c r="N14" s="330" t="e">
        <f>J14*K14*L14</f>
        <v>#VALUE!</v>
      </c>
      <c r="O14" s="331" t="e">
        <f>N14*'Additional Info &amp; Definitions'!$E$17</f>
        <v>#VALUE!</v>
      </c>
      <c r="P14" s="327"/>
      <c r="Q14" s="329"/>
      <c r="R14" s="329"/>
      <c r="S14" s="330">
        <f>P14*Q14*R14</f>
        <v>0</v>
      </c>
      <c r="T14" s="333">
        <f>S14*'Additional Info &amp; Definitions'!$F$17</f>
        <v>0</v>
      </c>
      <c r="U14" s="334"/>
      <c r="V14" s="335"/>
      <c r="W14" s="315"/>
    </row>
    <row r="15" spans="1:23">
      <c r="A15" s="315"/>
      <c r="B15" s="336" t="s">
        <v>19</v>
      </c>
      <c r="C15" s="337"/>
      <c r="D15" s="327"/>
      <c r="E15" s="328"/>
      <c r="F15" s="338"/>
      <c r="G15" s="338"/>
      <c r="H15" s="330">
        <f>D15*F15*G15</f>
        <v>0</v>
      </c>
      <c r="I15" s="331">
        <f>H15*'Additional Info &amp; Definitions'!$D$17</f>
        <v>0</v>
      </c>
      <c r="J15" s="327"/>
      <c r="K15" s="339"/>
      <c r="L15" s="338"/>
      <c r="M15" s="338"/>
      <c r="N15" s="330">
        <f>J15*K15*L15</f>
        <v>0</v>
      </c>
      <c r="O15" s="331">
        <f>N15*'Additional Info &amp; Definitions'!$E$17</f>
        <v>0</v>
      </c>
      <c r="P15" s="327"/>
      <c r="Q15" s="338"/>
      <c r="R15" s="338"/>
      <c r="S15" s="330">
        <f>P15*Q15*R15</f>
        <v>0</v>
      </c>
      <c r="T15" s="333">
        <f>S15*'Additional Info &amp; Definitions'!$F$17</f>
        <v>0</v>
      </c>
      <c r="U15" s="334"/>
      <c r="V15" s="335"/>
      <c r="W15" s="315"/>
    </row>
    <row r="16" spans="1:23">
      <c r="A16" s="315"/>
      <c r="B16" s="336" t="s">
        <v>20</v>
      </c>
      <c r="C16" s="337"/>
      <c r="D16" s="327"/>
      <c r="E16" s="328"/>
      <c r="F16" s="338"/>
      <c r="G16" s="338"/>
      <c r="H16" s="330">
        <f>D16*F16*G16</f>
        <v>0</v>
      </c>
      <c r="I16" s="331">
        <f>H16*'Additional Info &amp; Definitions'!$D$17</f>
        <v>0</v>
      </c>
      <c r="J16" s="327"/>
      <c r="K16" s="339"/>
      <c r="L16" s="338"/>
      <c r="M16" s="338"/>
      <c r="N16" s="330">
        <f>J16*K16*L16</f>
        <v>0</v>
      </c>
      <c r="O16" s="331">
        <f>N16*'Additional Info &amp; Definitions'!$E$17</f>
        <v>0</v>
      </c>
      <c r="P16" s="327"/>
      <c r="Q16" s="338"/>
      <c r="R16" s="338"/>
      <c r="S16" s="330">
        <f>P16*Q16*R16</f>
        <v>0</v>
      </c>
      <c r="T16" s="333">
        <f>S16*'Additional Info &amp; Definitions'!$F$17</f>
        <v>0</v>
      </c>
      <c r="U16" s="334"/>
      <c r="V16" s="335"/>
      <c r="W16" s="315"/>
    </row>
    <row r="17" spans="1:28" ht="15.95" thickBot="1">
      <c r="A17" s="315"/>
      <c r="B17" s="340" t="s">
        <v>21</v>
      </c>
      <c r="C17" s="341"/>
      <c r="D17" s="342"/>
      <c r="E17" s="343"/>
      <c r="F17" s="344"/>
      <c r="G17" s="344"/>
      <c r="H17" s="345">
        <f>D17*F17*G17</f>
        <v>0</v>
      </c>
      <c r="I17" s="346">
        <f>H17*'Additional Info &amp; Definitions'!$D$17</f>
        <v>0</v>
      </c>
      <c r="J17" s="342"/>
      <c r="K17" s="347"/>
      <c r="L17" s="344"/>
      <c r="M17" s="344"/>
      <c r="N17" s="345">
        <f>J17*K17*L17</f>
        <v>0</v>
      </c>
      <c r="O17" s="331">
        <f>N17*'Additional Info &amp; Definitions'!$E$17</f>
        <v>0</v>
      </c>
      <c r="P17" s="342"/>
      <c r="Q17" s="344"/>
      <c r="R17" s="344"/>
      <c r="S17" s="345">
        <f>P17*Q17*R17</f>
        <v>0</v>
      </c>
      <c r="T17" s="333">
        <f>S17*'Additional Info &amp; Definitions'!$F$17</f>
        <v>0</v>
      </c>
      <c r="U17" s="348"/>
      <c r="V17" s="349"/>
      <c r="W17" s="315"/>
      <c r="X17" s="295"/>
      <c r="Y17" s="295"/>
      <c r="Z17" s="295"/>
      <c r="AA17" s="295"/>
      <c r="AB17" s="350"/>
    </row>
    <row r="18" spans="1:28" ht="15.95" thickBot="1">
      <c r="A18" s="315"/>
      <c r="B18" s="316"/>
      <c r="C18" s="317"/>
      <c r="D18" s="351"/>
      <c r="E18" s="351"/>
      <c r="F18" s="351"/>
      <c r="G18" s="351"/>
      <c r="H18" s="351"/>
      <c r="I18" s="352"/>
      <c r="J18" s="317"/>
      <c r="K18" s="319"/>
      <c r="L18" s="317"/>
      <c r="M18" s="317"/>
      <c r="N18" s="317"/>
      <c r="O18" s="318"/>
      <c r="P18" s="317"/>
      <c r="Q18" s="320"/>
      <c r="R18" s="321"/>
      <c r="S18" s="322"/>
      <c r="T18" s="322"/>
      <c r="U18" s="322"/>
      <c r="V18" s="323"/>
      <c r="W18" s="315"/>
      <c r="X18" s="295"/>
      <c r="Y18" s="295"/>
      <c r="Z18" s="295"/>
      <c r="AA18" s="295"/>
      <c r="AB18" s="350"/>
    </row>
    <row r="19" spans="1:28" s="8" customFormat="1" ht="15.95" thickBot="1">
      <c r="A19" s="315"/>
      <c r="B19" s="211" t="s">
        <v>22</v>
      </c>
      <c r="C19" s="212"/>
      <c r="D19" s="2"/>
      <c r="E19" s="2"/>
      <c r="F19" s="2"/>
      <c r="G19" s="4" t="str">
        <f>_xlfn.CONCAT('Additional Info &amp; Definitions'!D16," ","Total")</f>
        <v>Fiscal Year 2023 Total</v>
      </c>
      <c r="H19" s="5">
        <f>SUM(H14:H17)</f>
        <v>24960</v>
      </c>
      <c r="I19" s="139">
        <f>SUM(I14:I17)</f>
        <v>7962.24</v>
      </c>
      <c r="J19" s="3"/>
      <c r="K19" s="146"/>
      <c r="L19" s="4" t="str">
        <f>_xlfn.CONCAT('Additional Info &amp; Definitions'!E16," ","Total")</f>
        <v>Fiscal Year 2024 Total</v>
      </c>
      <c r="M19" s="172"/>
      <c r="N19" s="7" t="e">
        <f>SUM(N14:N17)</f>
        <v>#VALUE!</v>
      </c>
      <c r="O19" s="353" t="e">
        <f>SUM(O14:O17)</f>
        <v>#VALUE!</v>
      </c>
      <c r="P19" s="354"/>
      <c r="Q19" s="355"/>
      <c r="R19" s="4" t="str">
        <f>_xlfn.CONCAT('Additional Info &amp; Definitions'!F16," ","Total")</f>
        <v>Fiscal Year 2025 Total</v>
      </c>
      <c r="S19" s="5">
        <f>SUM(S14:S17)</f>
        <v>0</v>
      </c>
      <c r="T19" s="6">
        <f>SUM(T14:T17)</f>
        <v>0</v>
      </c>
      <c r="U19" s="175"/>
      <c r="V19" s="356"/>
      <c r="W19" s="315"/>
      <c r="X19" s="315"/>
      <c r="Y19" s="315"/>
      <c r="Z19" s="315"/>
      <c r="AA19" s="315"/>
      <c r="AB19" s="357"/>
    </row>
    <row r="20" spans="1:28" s="8" customFormat="1" ht="15.95" thickBot="1">
      <c r="A20" s="315"/>
      <c r="B20" s="358"/>
      <c r="C20" s="359"/>
      <c r="D20" s="359"/>
      <c r="E20" s="359"/>
      <c r="F20" s="359"/>
      <c r="G20" s="359"/>
      <c r="H20" s="359"/>
      <c r="I20" s="360"/>
      <c r="J20" s="359"/>
      <c r="K20" s="361"/>
      <c r="L20" s="359"/>
      <c r="M20" s="359"/>
      <c r="N20" s="359"/>
      <c r="O20" s="360"/>
      <c r="P20" s="359"/>
      <c r="Q20" s="362"/>
      <c r="R20" s="363"/>
      <c r="S20" s="364"/>
      <c r="T20" s="364"/>
      <c r="U20" s="364"/>
      <c r="V20" s="365"/>
      <c r="W20" s="315"/>
      <c r="X20" s="315"/>
      <c r="Y20" s="315"/>
      <c r="Z20" s="315"/>
      <c r="AA20" s="315"/>
      <c r="AB20" s="357"/>
    </row>
    <row r="21" spans="1:28" ht="15.95" thickBot="1">
      <c r="A21" s="295"/>
      <c r="B21" s="109"/>
      <c r="C21" s="110"/>
      <c r="D21" s="110"/>
      <c r="E21" s="110"/>
      <c r="F21" s="110"/>
      <c r="G21" s="110"/>
      <c r="H21" s="110"/>
      <c r="I21" s="140"/>
      <c r="J21" s="366"/>
      <c r="K21" s="367"/>
      <c r="L21" s="366"/>
      <c r="M21" s="366"/>
      <c r="N21" s="366"/>
      <c r="O21" s="368"/>
      <c r="P21" s="366"/>
      <c r="Q21" s="369"/>
      <c r="R21" s="370"/>
      <c r="S21" s="371"/>
      <c r="T21" s="371"/>
      <c r="U21" s="371"/>
      <c r="V21" s="372"/>
      <c r="W21" s="295"/>
      <c r="X21" s="295"/>
      <c r="Y21" s="295"/>
      <c r="Z21" s="295"/>
      <c r="AA21" s="295"/>
      <c r="AB21" s="350"/>
    </row>
    <row r="22" spans="1:28" ht="20.100000000000001" thickBot="1">
      <c r="A22" s="315"/>
      <c r="B22" s="213" t="s">
        <v>23</v>
      </c>
      <c r="C22" s="214"/>
      <c r="D22" s="214"/>
      <c r="E22" s="214"/>
      <c r="F22" s="214"/>
      <c r="G22" s="214"/>
      <c r="H22" s="214"/>
      <c r="I22" s="214"/>
      <c r="J22" s="214"/>
      <c r="K22" s="214"/>
      <c r="L22" s="214"/>
      <c r="M22" s="214"/>
      <c r="N22" s="214"/>
      <c r="O22" s="214"/>
      <c r="P22" s="214"/>
      <c r="Q22" s="214"/>
      <c r="R22" s="214"/>
      <c r="S22" s="214"/>
      <c r="T22" s="214"/>
      <c r="U22" s="214"/>
      <c r="V22" s="215"/>
      <c r="W22" s="315"/>
      <c r="X22" s="295"/>
      <c r="Y22" s="295"/>
      <c r="Z22" s="295"/>
      <c r="AA22" s="295"/>
      <c r="AB22" s="350"/>
    </row>
    <row r="23" spans="1:28" ht="15.95" thickBot="1">
      <c r="A23" s="315"/>
      <c r="B23" s="221" t="s">
        <v>7</v>
      </c>
      <c r="C23" s="221" t="s">
        <v>8</v>
      </c>
      <c r="D23" s="218" t="s">
        <v>9</v>
      </c>
      <c r="E23" s="219"/>
      <c r="F23" s="219"/>
      <c r="G23" s="219"/>
      <c r="H23" s="219"/>
      <c r="I23" s="219"/>
      <c r="J23" s="219"/>
      <c r="K23" s="219"/>
      <c r="L23" s="219"/>
      <c r="M23" s="219"/>
      <c r="N23" s="219"/>
      <c r="O23" s="219"/>
      <c r="P23" s="219"/>
      <c r="Q23" s="219"/>
      <c r="R23" s="219"/>
      <c r="S23" s="219"/>
      <c r="T23" s="236"/>
      <c r="U23" s="166"/>
      <c r="V23" s="221" t="s">
        <v>10</v>
      </c>
      <c r="W23" s="315"/>
      <c r="X23" s="295"/>
      <c r="Y23" s="295"/>
      <c r="Z23" s="295"/>
      <c r="AA23" s="295"/>
      <c r="AB23" s="350"/>
    </row>
    <row r="24" spans="1:28" ht="15.95" thickBot="1">
      <c r="A24" s="315"/>
      <c r="B24" s="222"/>
      <c r="C24" s="222"/>
      <c r="D24" s="218" t="str">
        <f>'Additional Info &amp; Definitions'!$D$16</f>
        <v>Fiscal Year 2023</v>
      </c>
      <c r="E24" s="219"/>
      <c r="F24" s="219"/>
      <c r="G24" s="219"/>
      <c r="H24" s="219"/>
      <c r="I24" s="236"/>
      <c r="J24" s="218" t="str">
        <f>'Additional Info &amp; Definitions'!$E$16</f>
        <v>Fiscal Year 2024</v>
      </c>
      <c r="K24" s="219"/>
      <c r="L24" s="219"/>
      <c r="M24" s="219"/>
      <c r="N24" s="219"/>
      <c r="O24" s="236"/>
      <c r="P24" s="218" t="str">
        <f>'Additional Info &amp; Definitions'!$F$16</f>
        <v>Fiscal Year 2025</v>
      </c>
      <c r="Q24" s="219"/>
      <c r="R24" s="219"/>
      <c r="S24" s="219"/>
      <c r="T24" s="236"/>
      <c r="U24" s="173"/>
      <c r="V24" s="222"/>
      <c r="W24" s="315"/>
      <c r="X24" s="295"/>
      <c r="Y24" s="295"/>
      <c r="Z24" s="295"/>
      <c r="AA24" s="295"/>
      <c r="AB24" s="350"/>
    </row>
    <row r="25" spans="1:28" ht="15.95" thickBot="1">
      <c r="A25" s="315"/>
      <c r="B25" s="225"/>
      <c r="C25" s="226"/>
      <c r="D25" s="178" t="s">
        <v>11</v>
      </c>
      <c r="E25" s="179"/>
      <c r="F25" s="167" t="s">
        <v>12</v>
      </c>
      <c r="G25" s="167" t="s">
        <v>13</v>
      </c>
      <c r="H25" s="167" t="s">
        <v>14</v>
      </c>
      <c r="I25" s="180" t="s">
        <v>15</v>
      </c>
      <c r="J25" s="178" t="s">
        <v>11</v>
      </c>
      <c r="K25" s="181" t="s">
        <v>12</v>
      </c>
      <c r="L25" s="167" t="s">
        <v>13</v>
      </c>
      <c r="M25" s="167"/>
      <c r="N25" s="167" t="s">
        <v>14</v>
      </c>
      <c r="O25" s="180" t="s">
        <v>15</v>
      </c>
      <c r="P25" s="178" t="s">
        <v>11</v>
      </c>
      <c r="Q25" s="167" t="s">
        <v>12</v>
      </c>
      <c r="R25" s="167" t="s">
        <v>13</v>
      </c>
      <c r="S25" s="182" t="s">
        <v>14</v>
      </c>
      <c r="T25" s="183" t="s">
        <v>15</v>
      </c>
      <c r="U25" s="174"/>
      <c r="V25" s="324"/>
      <c r="W25" s="315"/>
      <c r="X25" s="295"/>
      <c r="Y25" s="295"/>
      <c r="Z25" s="295"/>
      <c r="AA25" s="295"/>
      <c r="AB25" s="350"/>
    </row>
    <row r="26" spans="1:28">
      <c r="A26" s="315"/>
      <c r="B26" s="325" t="s">
        <v>16</v>
      </c>
      <c r="C26" s="326"/>
      <c r="D26" s="373"/>
      <c r="E26" s="374"/>
      <c r="F26" s="329"/>
      <c r="G26" s="329"/>
      <c r="H26" s="375">
        <f>D26*F26*G26</f>
        <v>0</v>
      </c>
      <c r="I26" s="376">
        <f>H26*'Additional Info &amp; Definitions'!$D$18</f>
        <v>0</v>
      </c>
      <c r="J26" s="373"/>
      <c r="K26" s="377"/>
      <c r="L26" s="378"/>
      <c r="M26" s="379"/>
      <c r="N26" s="375">
        <f>J26*K26*L26</f>
        <v>0</v>
      </c>
      <c r="O26" s="376">
        <f>N26*'Additional Info &amp; Definitions'!$E$18</f>
        <v>0</v>
      </c>
      <c r="P26" s="373"/>
      <c r="Q26" s="380"/>
      <c r="R26" s="329"/>
      <c r="S26" s="375">
        <f>P26*Q26*R26</f>
        <v>0</v>
      </c>
      <c r="T26" s="381">
        <f>S26*'Additional Info &amp; Definitions'!$F$18</f>
        <v>0</v>
      </c>
      <c r="U26" s="381"/>
      <c r="V26" s="335"/>
      <c r="W26" s="315"/>
      <c r="X26" s="295"/>
      <c r="Y26" s="295"/>
      <c r="Z26" s="295"/>
      <c r="AA26" s="295"/>
      <c r="AB26" s="350"/>
    </row>
    <row r="27" spans="1:28">
      <c r="A27" s="315"/>
      <c r="B27" s="336" t="s">
        <v>19</v>
      </c>
      <c r="C27" s="337"/>
      <c r="D27" s="373"/>
      <c r="E27" s="374"/>
      <c r="F27" s="338"/>
      <c r="G27" s="338"/>
      <c r="H27" s="375">
        <f>D27*F27*G27</f>
        <v>0</v>
      </c>
      <c r="I27" s="376">
        <f>H27*'Additional Info &amp; Definitions'!$D$18</f>
        <v>0</v>
      </c>
      <c r="J27" s="373"/>
      <c r="K27" s="382"/>
      <c r="L27" s="383"/>
      <c r="M27" s="379"/>
      <c r="N27" s="375">
        <f t="shared" ref="N27:N29" si="0">J27*K27*L27</f>
        <v>0</v>
      </c>
      <c r="O27" s="376">
        <f>N27*'Additional Info &amp; Definitions'!$E$18</f>
        <v>0</v>
      </c>
      <c r="P27" s="373"/>
      <c r="Q27" s="384"/>
      <c r="R27" s="338"/>
      <c r="S27" s="375">
        <f t="shared" ref="S27:S29" si="1">P27*Q27*R27</f>
        <v>0</v>
      </c>
      <c r="T27" s="381">
        <f>S27*'Additional Info &amp; Definitions'!$F$18</f>
        <v>0</v>
      </c>
      <c r="U27" s="381"/>
      <c r="V27" s="335"/>
      <c r="W27" s="315"/>
      <c r="X27" s="295"/>
      <c r="Y27" s="295"/>
      <c r="Z27" s="295"/>
      <c r="AA27" s="295"/>
      <c r="AB27" s="350"/>
    </row>
    <row r="28" spans="1:28">
      <c r="A28" s="315"/>
      <c r="B28" s="336" t="s">
        <v>20</v>
      </c>
      <c r="C28" s="337"/>
      <c r="D28" s="373"/>
      <c r="E28" s="374"/>
      <c r="F28" s="338"/>
      <c r="G28" s="338"/>
      <c r="H28" s="375">
        <f>D28*F28*G28</f>
        <v>0</v>
      </c>
      <c r="I28" s="376">
        <f>H28*'Additional Info &amp; Definitions'!$D$18</f>
        <v>0</v>
      </c>
      <c r="J28" s="373"/>
      <c r="K28" s="382"/>
      <c r="L28" s="383"/>
      <c r="M28" s="379"/>
      <c r="N28" s="375">
        <f t="shared" si="0"/>
        <v>0</v>
      </c>
      <c r="O28" s="376">
        <f>N28*'Additional Info &amp; Definitions'!$E$18</f>
        <v>0</v>
      </c>
      <c r="P28" s="373"/>
      <c r="Q28" s="384"/>
      <c r="R28" s="338"/>
      <c r="S28" s="375">
        <f t="shared" si="1"/>
        <v>0</v>
      </c>
      <c r="T28" s="381">
        <f>S28*'Additional Info &amp; Definitions'!$F$18</f>
        <v>0</v>
      </c>
      <c r="U28" s="381"/>
      <c r="V28" s="335"/>
      <c r="W28" s="315"/>
      <c r="X28" s="295"/>
      <c r="Y28" s="295"/>
      <c r="Z28" s="295"/>
      <c r="AA28" s="295"/>
      <c r="AB28" s="350"/>
    </row>
    <row r="29" spans="1:28" ht="15.95" thickBot="1">
      <c r="A29" s="315"/>
      <c r="B29" s="340" t="s">
        <v>21</v>
      </c>
      <c r="C29" s="341"/>
      <c r="D29" s="373"/>
      <c r="E29" s="385"/>
      <c r="F29" s="344"/>
      <c r="G29" s="344"/>
      <c r="H29" s="386">
        <f>D29*F29*G29</f>
        <v>0</v>
      </c>
      <c r="I29" s="376">
        <f>H29*'Additional Info &amp; Definitions'!$D$18</f>
        <v>0</v>
      </c>
      <c r="J29" s="373"/>
      <c r="K29" s="387"/>
      <c r="L29" s="388"/>
      <c r="M29" s="389"/>
      <c r="N29" s="386">
        <f t="shared" si="0"/>
        <v>0</v>
      </c>
      <c r="O29" s="376">
        <f>N29*'Additional Info &amp; Definitions'!$E$18</f>
        <v>0</v>
      </c>
      <c r="P29" s="373"/>
      <c r="Q29" s="390"/>
      <c r="R29" s="344"/>
      <c r="S29" s="386">
        <f t="shared" si="1"/>
        <v>0</v>
      </c>
      <c r="T29" s="381">
        <f>S29*'Additional Info &amp; Definitions'!$F$18</f>
        <v>0</v>
      </c>
      <c r="U29" s="381"/>
      <c r="V29" s="349"/>
      <c r="W29" s="315"/>
      <c r="X29" s="295"/>
      <c r="Y29" s="295"/>
      <c r="Z29" s="295"/>
      <c r="AA29" s="295"/>
      <c r="AB29" s="350"/>
    </row>
    <row r="30" spans="1:28" ht="15.95" thickBot="1">
      <c r="A30" s="315"/>
      <c r="B30" s="316"/>
      <c r="C30" s="317"/>
      <c r="D30" s="317"/>
      <c r="E30" s="317"/>
      <c r="F30" s="317"/>
      <c r="G30" s="317"/>
      <c r="H30" s="317"/>
      <c r="I30" s="318"/>
      <c r="J30" s="317"/>
      <c r="K30" s="319"/>
      <c r="L30" s="317"/>
      <c r="M30" s="317"/>
      <c r="N30" s="317"/>
      <c r="O30" s="318"/>
      <c r="P30" s="317"/>
      <c r="Q30" s="320"/>
      <c r="R30" s="321"/>
      <c r="S30" s="322"/>
      <c r="T30" s="322"/>
      <c r="U30" s="322"/>
      <c r="V30" s="323"/>
      <c r="W30" s="315"/>
      <c r="X30" s="295"/>
      <c r="Y30" s="295"/>
      <c r="Z30" s="295"/>
      <c r="AA30" s="295"/>
      <c r="AB30" s="350"/>
    </row>
    <row r="31" spans="1:28" s="8" customFormat="1" ht="15.95" thickBot="1">
      <c r="A31" s="315"/>
      <c r="B31" s="227" t="s">
        <v>22</v>
      </c>
      <c r="C31" s="228"/>
      <c r="D31" s="2"/>
      <c r="E31" s="2"/>
      <c r="F31" s="2"/>
      <c r="G31" s="4" t="str">
        <f>_xlfn.CONCAT('Additional Info &amp; Definitions'!D16," ","Total")</f>
        <v>Fiscal Year 2023 Total</v>
      </c>
      <c r="H31" s="5">
        <f>SUM(H26:H29)</f>
        <v>0</v>
      </c>
      <c r="I31" s="139">
        <f>SUM(I26:I29)</f>
        <v>0</v>
      </c>
      <c r="J31" s="3"/>
      <c r="K31" s="146"/>
      <c r="L31" s="4" t="str">
        <f>_xlfn.CONCAT('Additional Info &amp; Definitions'!E16," ","Total")</f>
        <v>Fiscal Year 2024 Total</v>
      </c>
      <c r="M31" s="172"/>
      <c r="N31" s="7">
        <f>SUM(N26:N29)</f>
        <v>0</v>
      </c>
      <c r="O31" s="353">
        <f t="shared" ref="O31" si="2">SUM(O26:O29)</f>
        <v>0</v>
      </c>
      <c r="P31" s="354"/>
      <c r="Q31" s="355"/>
      <c r="R31" s="4" t="str">
        <f>_xlfn.CONCAT('Additional Info &amp; Definitions'!F16," ","Total")</f>
        <v>Fiscal Year 2025 Total</v>
      </c>
      <c r="S31" s="5">
        <f>SUM(S26:S29)</f>
        <v>0</v>
      </c>
      <c r="T31" s="6">
        <f>SUM(T26:T29)</f>
        <v>0</v>
      </c>
      <c r="U31" s="175"/>
      <c r="V31" s="356"/>
      <c r="W31" s="315"/>
      <c r="X31" s="315"/>
      <c r="Y31" s="315"/>
      <c r="Z31" s="315"/>
      <c r="AA31" s="315"/>
      <c r="AB31" s="357"/>
    </row>
    <row r="32" spans="1:28" s="8" customFormat="1" ht="15.95" thickBot="1">
      <c r="A32" s="315"/>
      <c r="B32" s="358"/>
      <c r="C32" s="359"/>
      <c r="D32" s="359"/>
      <c r="E32" s="359"/>
      <c r="F32" s="359"/>
      <c r="G32" s="359"/>
      <c r="H32" s="359"/>
      <c r="I32" s="360"/>
      <c r="J32" s="359"/>
      <c r="K32" s="361"/>
      <c r="L32" s="359"/>
      <c r="M32" s="359"/>
      <c r="N32" s="359"/>
      <c r="O32" s="360"/>
      <c r="P32" s="359"/>
      <c r="Q32" s="362"/>
      <c r="R32" s="363"/>
      <c r="S32" s="364"/>
      <c r="T32" s="364"/>
      <c r="U32" s="364"/>
      <c r="V32" s="365"/>
      <c r="W32" s="315"/>
      <c r="X32" s="315"/>
      <c r="Y32" s="315"/>
      <c r="Z32" s="315"/>
      <c r="AA32" s="315"/>
      <c r="AB32" s="357"/>
    </row>
    <row r="33" spans="1:28" s="8" customFormat="1" ht="15.95" thickBot="1">
      <c r="A33" s="315"/>
      <c r="B33" s="391"/>
      <c r="C33" s="392"/>
      <c r="D33" s="392"/>
      <c r="E33" s="392"/>
      <c r="F33" s="392"/>
      <c r="G33" s="392"/>
      <c r="H33" s="392"/>
      <c r="I33" s="393"/>
      <c r="J33" s="392"/>
      <c r="K33" s="394"/>
      <c r="L33" s="392"/>
      <c r="M33" s="392"/>
      <c r="N33" s="392"/>
      <c r="O33" s="393"/>
      <c r="P33" s="392"/>
      <c r="Q33" s="369"/>
      <c r="R33" s="370"/>
      <c r="S33" s="371"/>
      <c r="T33" s="371"/>
      <c r="U33" s="371"/>
      <c r="V33" s="372"/>
      <c r="W33" s="315"/>
      <c r="X33" s="315"/>
      <c r="Y33" s="315"/>
      <c r="Z33" s="315"/>
      <c r="AA33" s="315"/>
      <c r="AB33" s="357"/>
    </row>
    <row r="34" spans="1:28" ht="20.100000000000001" thickBot="1">
      <c r="A34" s="315"/>
      <c r="B34" s="213" t="s">
        <v>24</v>
      </c>
      <c r="C34" s="214"/>
      <c r="D34" s="214"/>
      <c r="E34" s="214"/>
      <c r="F34" s="214"/>
      <c r="G34" s="214"/>
      <c r="H34" s="214"/>
      <c r="I34" s="214"/>
      <c r="J34" s="214"/>
      <c r="K34" s="214"/>
      <c r="L34" s="214"/>
      <c r="M34" s="214"/>
      <c r="N34" s="214"/>
      <c r="O34" s="214"/>
      <c r="P34" s="214"/>
      <c r="Q34" s="214"/>
      <c r="R34" s="214"/>
      <c r="S34" s="214"/>
      <c r="T34" s="214"/>
      <c r="U34" s="214"/>
      <c r="V34" s="215"/>
      <c r="W34" s="315"/>
      <c r="X34" s="295"/>
      <c r="Y34" s="295"/>
      <c r="Z34" s="295"/>
      <c r="AA34" s="295"/>
      <c r="AB34" s="350"/>
    </row>
    <row r="35" spans="1:28" ht="15.95" thickBot="1">
      <c r="A35" s="315"/>
      <c r="B35" s="221" t="s">
        <v>7</v>
      </c>
      <c r="C35" s="221" t="s">
        <v>8</v>
      </c>
      <c r="D35" s="218" t="s">
        <v>9</v>
      </c>
      <c r="E35" s="219"/>
      <c r="F35" s="219"/>
      <c r="G35" s="219"/>
      <c r="H35" s="219"/>
      <c r="I35" s="219"/>
      <c r="J35" s="219"/>
      <c r="K35" s="219"/>
      <c r="L35" s="219"/>
      <c r="M35" s="219"/>
      <c r="N35" s="219"/>
      <c r="O35" s="219"/>
      <c r="P35" s="219"/>
      <c r="Q35" s="219"/>
      <c r="R35" s="219"/>
      <c r="S35" s="219"/>
      <c r="T35" s="236"/>
      <c r="U35" s="166"/>
      <c r="V35" s="221" t="s">
        <v>10</v>
      </c>
      <c r="W35" s="315"/>
      <c r="X35" s="295"/>
      <c r="Y35" s="295"/>
      <c r="Z35" s="295"/>
      <c r="AA35" s="295"/>
      <c r="AB35" s="350"/>
    </row>
    <row r="36" spans="1:28" ht="15.95" thickBot="1">
      <c r="A36" s="315"/>
      <c r="B36" s="222"/>
      <c r="C36" s="222"/>
      <c r="D36" s="218" t="str">
        <f>'Additional Info &amp; Definitions'!$D$16</f>
        <v>Fiscal Year 2023</v>
      </c>
      <c r="E36" s="219"/>
      <c r="F36" s="219"/>
      <c r="G36" s="219"/>
      <c r="H36" s="219"/>
      <c r="I36" s="236"/>
      <c r="J36" s="218" t="str">
        <f>'Additional Info &amp; Definitions'!$E$16</f>
        <v>Fiscal Year 2024</v>
      </c>
      <c r="K36" s="219"/>
      <c r="L36" s="219"/>
      <c r="M36" s="219"/>
      <c r="N36" s="219"/>
      <c r="O36" s="236"/>
      <c r="P36" s="218" t="str">
        <f>'Additional Info &amp; Definitions'!$F$16</f>
        <v>Fiscal Year 2025</v>
      </c>
      <c r="Q36" s="219"/>
      <c r="R36" s="219"/>
      <c r="S36" s="219"/>
      <c r="T36" s="236"/>
      <c r="U36" s="173"/>
      <c r="V36" s="222"/>
      <c r="W36" s="315"/>
      <c r="X36" s="295"/>
      <c r="Y36" s="295"/>
      <c r="Z36" s="295"/>
      <c r="AA36" s="295"/>
      <c r="AB36" s="350"/>
    </row>
    <row r="37" spans="1:28" ht="15.95" thickBot="1">
      <c r="A37" s="315"/>
      <c r="B37" s="225"/>
      <c r="C37" s="226"/>
      <c r="D37" s="178" t="s">
        <v>11</v>
      </c>
      <c r="E37" s="179"/>
      <c r="F37" s="167" t="s">
        <v>12</v>
      </c>
      <c r="G37" s="167" t="s">
        <v>13</v>
      </c>
      <c r="H37" s="184" t="s">
        <v>14</v>
      </c>
      <c r="I37" s="185" t="s">
        <v>15</v>
      </c>
      <c r="J37" s="178" t="s">
        <v>11</v>
      </c>
      <c r="K37" s="181" t="s">
        <v>12</v>
      </c>
      <c r="L37" s="167" t="s">
        <v>13</v>
      </c>
      <c r="M37" s="184"/>
      <c r="N37" s="184" t="s">
        <v>14</v>
      </c>
      <c r="O37" s="185" t="s">
        <v>15</v>
      </c>
      <c r="P37" s="178" t="s">
        <v>11</v>
      </c>
      <c r="Q37" s="167" t="s">
        <v>12</v>
      </c>
      <c r="R37" s="167" t="s">
        <v>13</v>
      </c>
      <c r="S37" s="186" t="s">
        <v>14</v>
      </c>
      <c r="T37" s="187" t="s">
        <v>15</v>
      </c>
      <c r="U37" s="176"/>
      <c r="V37" s="324"/>
      <c r="W37" s="315"/>
      <c r="X37" s="295"/>
      <c r="Y37" s="295"/>
      <c r="Z37" s="295"/>
      <c r="AA37" s="295"/>
      <c r="AB37" s="350"/>
    </row>
    <row r="38" spans="1:28">
      <c r="A38" s="315"/>
      <c r="B38" s="325" t="s">
        <v>25</v>
      </c>
      <c r="C38" s="326" t="s">
        <v>26</v>
      </c>
      <c r="D38" s="373">
        <v>15</v>
      </c>
      <c r="E38" s="374"/>
      <c r="F38" s="329">
        <v>200</v>
      </c>
      <c r="G38" s="395">
        <v>15</v>
      </c>
      <c r="H38" s="330">
        <f t="shared" ref="H38:H47" si="3">D38*F38*G38</f>
        <v>45000</v>
      </c>
      <c r="I38" s="331">
        <f>H38*'Additional Info &amp; Definitions'!$D$19</f>
        <v>900</v>
      </c>
      <c r="J38" s="373"/>
      <c r="K38" s="332"/>
      <c r="L38" s="395"/>
      <c r="M38" s="395"/>
      <c r="N38" s="330">
        <f t="shared" ref="N38:N47" si="4">J38*K38*L38</f>
        <v>0</v>
      </c>
      <c r="O38" s="331">
        <f>N38*'Additional Info &amp; Definitions'!$E$19</f>
        <v>0</v>
      </c>
      <c r="P38" s="373"/>
      <c r="Q38" s="329"/>
      <c r="R38" s="395"/>
      <c r="S38" s="330">
        <f t="shared" ref="S38:S47" si="5">P38*Q38*R38</f>
        <v>0</v>
      </c>
      <c r="T38" s="333">
        <f>S38*'Additional Info &amp; Definitions'!$F$19</f>
        <v>0</v>
      </c>
      <c r="U38" s="334"/>
      <c r="V38" s="335"/>
      <c r="W38" s="315"/>
      <c r="X38" s="295"/>
      <c r="Y38" s="295"/>
      <c r="Z38" s="295"/>
      <c r="AA38" s="295"/>
      <c r="AB38" s="350"/>
    </row>
    <row r="39" spans="1:28">
      <c r="A39" s="315"/>
      <c r="B39" s="336" t="s">
        <v>27</v>
      </c>
      <c r="C39" s="396" t="s">
        <v>28</v>
      </c>
      <c r="D39" s="373">
        <v>17</v>
      </c>
      <c r="E39" s="374"/>
      <c r="F39" s="329">
        <v>10</v>
      </c>
      <c r="G39" s="395">
        <v>30</v>
      </c>
      <c r="H39" s="330">
        <f t="shared" si="3"/>
        <v>5100</v>
      </c>
      <c r="I39" s="331">
        <f>H39*'Additional Info &amp; Definitions'!$D$19</f>
        <v>102</v>
      </c>
      <c r="J39" s="373"/>
      <c r="K39" s="332"/>
      <c r="L39" s="395"/>
      <c r="M39" s="395"/>
      <c r="N39" s="330">
        <f t="shared" si="4"/>
        <v>0</v>
      </c>
      <c r="O39" s="331">
        <f>N39*'Additional Info &amp; Definitions'!$E$19</f>
        <v>0</v>
      </c>
      <c r="P39" s="373"/>
      <c r="Q39" s="329"/>
      <c r="R39" s="395"/>
      <c r="S39" s="330">
        <f t="shared" si="5"/>
        <v>0</v>
      </c>
      <c r="T39" s="333">
        <f>S39*'Additional Info &amp; Definitions'!$F$19</f>
        <v>0</v>
      </c>
      <c r="U39" s="334"/>
      <c r="V39" s="335"/>
      <c r="W39" s="315"/>
      <c r="X39" s="295"/>
      <c r="Y39" s="295"/>
      <c r="Z39" s="295"/>
      <c r="AA39" s="295"/>
      <c r="AB39" s="350"/>
    </row>
    <row r="40" spans="1:28">
      <c r="A40" s="315"/>
      <c r="B40" s="336" t="s">
        <v>29</v>
      </c>
      <c r="C40" s="396"/>
      <c r="D40" s="373"/>
      <c r="E40" s="374"/>
      <c r="F40" s="329"/>
      <c r="G40" s="395"/>
      <c r="H40" s="330">
        <f t="shared" si="3"/>
        <v>0</v>
      </c>
      <c r="I40" s="331">
        <f>H40*'Additional Info &amp; Definitions'!$D$19</f>
        <v>0</v>
      </c>
      <c r="J40" s="373"/>
      <c r="K40" s="332"/>
      <c r="L40" s="395"/>
      <c r="M40" s="395"/>
      <c r="N40" s="330">
        <f t="shared" si="4"/>
        <v>0</v>
      </c>
      <c r="O40" s="331">
        <f>N40*'Additional Info &amp; Definitions'!$E$19</f>
        <v>0</v>
      </c>
      <c r="P40" s="373"/>
      <c r="Q40" s="329"/>
      <c r="R40" s="395"/>
      <c r="S40" s="330">
        <f t="shared" si="5"/>
        <v>0</v>
      </c>
      <c r="T40" s="333">
        <f>S40*'Additional Info &amp; Definitions'!$F$19</f>
        <v>0</v>
      </c>
      <c r="U40" s="334"/>
      <c r="V40" s="335"/>
      <c r="W40" s="315"/>
      <c r="X40" s="295"/>
      <c r="Y40" s="295"/>
      <c r="Z40" s="295"/>
      <c r="AA40" s="295"/>
      <c r="AB40" s="350"/>
    </row>
    <row r="41" spans="1:28">
      <c r="A41" s="315"/>
      <c r="B41" s="336" t="s">
        <v>30</v>
      </c>
      <c r="C41" s="396"/>
      <c r="D41" s="373"/>
      <c r="E41" s="374"/>
      <c r="F41" s="329"/>
      <c r="G41" s="395"/>
      <c r="H41" s="330">
        <f t="shared" si="3"/>
        <v>0</v>
      </c>
      <c r="I41" s="331">
        <f>H41*'Additional Info &amp; Definitions'!$D$19</f>
        <v>0</v>
      </c>
      <c r="J41" s="373"/>
      <c r="K41" s="332"/>
      <c r="L41" s="395"/>
      <c r="M41" s="395"/>
      <c r="N41" s="330">
        <f t="shared" si="4"/>
        <v>0</v>
      </c>
      <c r="O41" s="331">
        <f>N41*'Additional Info &amp; Definitions'!$E$19</f>
        <v>0</v>
      </c>
      <c r="P41" s="373"/>
      <c r="Q41" s="329"/>
      <c r="R41" s="395"/>
      <c r="S41" s="330">
        <f t="shared" si="5"/>
        <v>0</v>
      </c>
      <c r="T41" s="333">
        <f>S41*'Additional Info &amp; Definitions'!$F$19</f>
        <v>0</v>
      </c>
      <c r="U41" s="334"/>
      <c r="V41" s="335"/>
      <c r="W41" s="315"/>
      <c r="X41" s="295"/>
      <c r="Y41" s="295"/>
      <c r="Z41" s="295"/>
      <c r="AA41" s="295"/>
      <c r="AB41" s="350"/>
    </row>
    <row r="42" spans="1:28">
      <c r="A42" s="315"/>
      <c r="B42" s="336" t="s">
        <v>31</v>
      </c>
      <c r="C42" s="396"/>
      <c r="D42" s="373"/>
      <c r="E42" s="374"/>
      <c r="F42" s="329"/>
      <c r="G42" s="395"/>
      <c r="H42" s="330">
        <f t="shared" si="3"/>
        <v>0</v>
      </c>
      <c r="I42" s="331">
        <f>H42*'Additional Info &amp; Definitions'!$D$19</f>
        <v>0</v>
      </c>
      <c r="J42" s="373"/>
      <c r="K42" s="332"/>
      <c r="L42" s="395"/>
      <c r="M42" s="395"/>
      <c r="N42" s="330">
        <f t="shared" si="4"/>
        <v>0</v>
      </c>
      <c r="O42" s="331">
        <f>N42*'Additional Info &amp; Definitions'!$E$19</f>
        <v>0</v>
      </c>
      <c r="P42" s="373"/>
      <c r="Q42" s="329"/>
      <c r="R42" s="395"/>
      <c r="S42" s="330">
        <f t="shared" si="5"/>
        <v>0</v>
      </c>
      <c r="T42" s="333">
        <f>S42*'Additional Info &amp; Definitions'!$F$19</f>
        <v>0</v>
      </c>
      <c r="U42" s="334"/>
      <c r="V42" s="335"/>
      <c r="W42" s="315"/>
      <c r="X42" s="295"/>
      <c r="Y42" s="295"/>
      <c r="Z42" s="295"/>
      <c r="AA42" s="295"/>
      <c r="AB42" s="350"/>
    </row>
    <row r="43" spans="1:28">
      <c r="A43" s="315"/>
      <c r="B43" s="336" t="s">
        <v>32</v>
      </c>
      <c r="C43" s="396"/>
      <c r="D43" s="373"/>
      <c r="E43" s="374"/>
      <c r="F43" s="329"/>
      <c r="G43" s="395"/>
      <c r="H43" s="330">
        <f t="shared" si="3"/>
        <v>0</v>
      </c>
      <c r="I43" s="331">
        <f>H43*'Additional Info &amp; Definitions'!$D$19</f>
        <v>0</v>
      </c>
      <c r="J43" s="373"/>
      <c r="K43" s="332"/>
      <c r="L43" s="395"/>
      <c r="M43" s="395"/>
      <c r="N43" s="330">
        <f t="shared" si="4"/>
        <v>0</v>
      </c>
      <c r="O43" s="331">
        <f>N43*'Additional Info &amp; Definitions'!$E$19</f>
        <v>0</v>
      </c>
      <c r="P43" s="373"/>
      <c r="Q43" s="329"/>
      <c r="R43" s="395"/>
      <c r="S43" s="330">
        <f t="shared" si="5"/>
        <v>0</v>
      </c>
      <c r="T43" s="333">
        <f>S43*'Additional Info &amp; Definitions'!$F$19</f>
        <v>0</v>
      </c>
      <c r="U43" s="334"/>
      <c r="V43" s="335"/>
      <c r="W43" s="315"/>
      <c r="X43" s="295"/>
      <c r="Y43" s="295"/>
      <c r="Z43" s="295"/>
      <c r="AA43" s="295"/>
      <c r="AB43" s="350"/>
    </row>
    <row r="44" spans="1:28">
      <c r="A44" s="315"/>
      <c r="B44" s="336" t="s">
        <v>33</v>
      </c>
      <c r="C44" s="396"/>
      <c r="D44" s="373"/>
      <c r="E44" s="374"/>
      <c r="F44" s="329"/>
      <c r="G44" s="395"/>
      <c r="H44" s="330">
        <f t="shared" si="3"/>
        <v>0</v>
      </c>
      <c r="I44" s="331">
        <f>H44*'Additional Info &amp; Definitions'!$D$19</f>
        <v>0</v>
      </c>
      <c r="J44" s="373"/>
      <c r="K44" s="332"/>
      <c r="L44" s="395"/>
      <c r="M44" s="395"/>
      <c r="N44" s="330">
        <f t="shared" si="4"/>
        <v>0</v>
      </c>
      <c r="O44" s="331">
        <f>N44*'Additional Info &amp; Definitions'!$E$19</f>
        <v>0</v>
      </c>
      <c r="P44" s="373"/>
      <c r="Q44" s="329"/>
      <c r="R44" s="395"/>
      <c r="S44" s="330">
        <f t="shared" si="5"/>
        <v>0</v>
      </c>
      <c r="T44" s="333">
        <f>S44*'Additional Info &amp; Definitions'!$F$19</f>
        <v>0</v>
      </c>
      <c r="U44" s="334"/>
      <c r="V44" s="335"/>
      <c r="W44" s="315"/>
      <c r="X44" s="295"/>
      <c r="Y44" s="295"/>
      <c r="Z44" s="295"/>
      <c r="AA44" s="295"/>
      <c r="AB44" s="350"/>
    </row>
    <row r="45" spans="1:28">
      <c r="A45" s="315"/>
      <c r="B45" s="336" t="s">
        <v>34</v>
      </c>
      <c r="C45" s="337"/>
      <c r="D45" s="373"/>
      <c r="E45" s="374"/>
      <c r="F45" s="338"/>
      <c r="G45" s="397"/>
      <c r="H45" s="330">
        <f t="shared" si="3"/>
        <v>0</v>
      </c>
      <c r="I45" s="331">
        <f>H45*'Additional Info &amp; Definitions'!$D$19</f>
        <v>0</v>
      </c>
      <c r="J45" s="373"/>
      <c r="K45" s="339"/>
      <c r="L45" s="397"/>
      <c r="M45" s="397"/>
      <c r="N45" s="330">
        <f t="shared" si="4"/>
        <v>0</v>
      </c>
      <c r="O45" s="331">
        <f>N45*'Additional Info &amp; Definitions'!$E$19</f>
        <v>0</v>
      </c>
      <c r="P45" s="373"/>
      <c r="Q45" s="338"/>
      <c r="R45" s="397"/>
      <c r="S45" s="330">
        <f t="shared" si="5"/>
        <v>0</v>
      </c>
      <c r="T45" s="333">
        <f>S45*'Additional Info &amp; Definitions'!$F$19</f>
        <v>0</v>
      </c>
      <c r="U45" s="334"/>
      <c r="V45" s="335"/>
      <c r="W45" s="315"/>
      <c r="X45" s="295"/>
      <c r="Y45" s="295"/>
      <c r="Z45" s="295"/>
      <c r="AA45" s="295"/>
      <c r="AB45" s="350"/>
    </row>
    <row r="46" spans="1:28">
      <c r="A46" s="315"/>
      <c r="B46" s="336" t="s">
        <v>35</v>
      </c>
      <c r="C46" s="337"/>
      <c r="D46" s="373"/>
      <c r="E46" s="374"/>
      <c r="F46" s="338"/>
      <c r="G46" s="397"/>
      <c r="H46" s="330">
        <f t="shared" si="3"/>
        <v>0</v>
      </c>
      <c r="I46" s="331">
        <f>H46*'Additional Info &amp; Definitions'!$D$19</f>
        <v>0</v>
      </c>
      <c r="J46" s="373"/>
      <c r="K46" s="339"/>
      <c r="L46" s="397"/>
      <c r="M46" s="397"/>
      <c r="N46" s="330">
        <f t="shared" si="4"/>
        <v>0</v>
      </c>
      <c r="O46" s="331">
        <f>N46*'Additional Info &amp; Definitions'!$E$19</f>
        <v>0</v>
      </c>
      <c r="P46" s="373"/>
      <c r="Q46" s="338"/>
      <c r="R46" s="397"/>
      <c r="S46" s="330">
        <f t="shared" si="5"/>
        <v>0</v>
      </c>
      <c r="T46" s="333">
        <f>S46*'Additional Info &amp; Definitions'!$F$19</f>
        <v>0</v>
      </c>
      <c r="U46" s="334"/>
      <c r="V46" s="335"/>
      <c r="W46" s="315"/>
      <c r="X46" s="295"/>
      <c r="Y46" s="295"/>
      <c r="Z46" s="295"/>
      <c r="AA46" s="295"/>
      <c r="AB46" s="350"/>
    </row>
    <row r="47" spans="1:28" ht="15.95" thickBot="1">
      <c r="A47" s="315"/>
      <c r="B47" s="340" t="s">
        <v>36</v>
      </c>
      <c r="C47" s="341"/>
      <c r="D47" s="373"/>
      <c r="E47" s="385"/>
      <c r="F47" s="344"/>
      <c r="G47" s="398"/>
      <c r="H47" s="345">
        <f t="shared" si="3"/>
        <v>0</v>
      </c>
      <c r="I47" s="331">
        <f>H47*'Additional Info &amp; Definitions'!$D$19</f>
        <v>0</v>
      </c>
      <c r="J47" s="373"/>
      <c r="K47" s="347"/>
      <c r="L47" s="398"/>
      <c r="M47" s="398"/>
      <c r="N47" s="345">
        <f t="shared" si="4"/>
        <v>0</v>
      </c>
      <c r="O47" s="331">
        <f>N47*'Additional Info &amp; Definitions'!$E$19</f>
        <v>0</v>
      </c>
      <c r="P47" s="373"/>
      <c r="Q47" s="344"/>
      <c r="R47" s="398"/>
      <c r="S47" s="345">
        <f t="shared" si="5"/>
        <v>0</v>
      </c>
      <c r="T47" s="333">
        <f>S47*'Additional Info &amp; Definitions'!$F$19</f>
        <v>0</v>
      </c>
      <c r="U47" s="348"/>
      <c r="V47" s="349"/>
      <c r="W47" s="315"/>
      <c r="X47" s="295"/>
      <c r="Y47" s="295"/>
      <c r="Z47" s="295"/>
      <c r="AA47" s="295"/>
      <c r="AB47" s="350"/>
    </row>
    <row r="48" spans="1:28" ht="15.95" thickBot="1">
      <c r="A48" s="315"/>
      <c r="B48" s="316"/>
      <c r="C48" s="317"/>
      <c r="D48" s="317"/>
      <c r="E48" s="317"/>
      <c r="F48" s="317"/>
      <c r="G48" s="317"/>
      <c r="H48" s="317"/>
      <c r="I48" s="318"/>
      <c r="J48" s="317"/>
      <c r="K48" s="319"/>
      <c r="L48" s="317"/>
      <c r="M48" s="317"/>
      <c r="N48" s="317"/>
      <c r="O48" s="318"/>
      <c r="P48" s="317"/>
      <c r="Q48" s="320"/>
      <c r="R48" s="321"/>
      <c r="S48" s="322"/>
      <c r="T48" s="322"/>
      <c r="U48" s="322"/>
      <c r="V48" s="323"/>
      <c r="W48" s="315"/>
      <c r="X48" s="295"/>
      <c r="Y48" s="295"/>
      <c r="Z48" s="295"/>
      <c r="AA48" s="295"/>
      <c r="AB48" s="350"/>
    </row>
    <row r="49" spans="1:31" ht="15.95" thickBot="1">
      <c r="A49" s="315"/>
      <c r="B49" s="227" t="s">
        <v>22</v>
      </c>
      <c r="C49" s="228"/>
      <c r="D49" s="2"/>
      <c r="E49" s="2"/>
      <c r="F49" s="2"/>
      <c r="G49" s="4" t="str">
        <f>_xlfn.CONCAT('Additional Info &amp; Definitions'!D16," ","Total")</f>
        <v>Fiscal Year 2023 Total</v>
      </c>
      <c r="H49" s="5">
        <f>SUM(H38:H47)</f>
        <v>50100</v>
      </c>
      <c r="I49" s="139">
        <f>SUM(I38:I47)</f>
        <v>1002</v>
      </c>
      <c r="J49" s="3"/>
      <c r="K49" s="146"/>
      <c r="L49" s="4" t="str">
        <f>_xlfn.CONCAT('Additional Info &amp; Definitions'!E16," ","Total")</f>
        <v>Fiscal Year 2024 Total</v>
      </c>
      <c r="M49" s="172"/>
      <c r="N49" s="7">
        <f>SUM(N38:N47)</f>
        <v>0</v>
      </c>
      <c r="O49" s="353">
        <f>SUM(O38:O47)</f>
        <v>0</v>
      </c>
      <c r="P49" s="354"/>
      <c r="Q49" s="355"/>
      <c r="R49" s="4" t="str">
        <f>_xlfn.CONCAT('Additional Info &amp; Definitions'!F16," ","Total")</f>
        <v>Fiscal Year 2025 Total</v>
      </c>
      <c r="S49" s="5">
        <f>SUM(S38:S47)</f>
        <v>0</v>
      </c>
      <c r="T49" s="6">
        <f>SUM(T38:T47)</f>
        <v>0</v>
      </c>
      <c r="U49" s="175"/>
      <c r="V49" s="356"/>
      <c r="W49" s="315"/>
      <c r="X49" s="295"/>
      <c r="Y49" s="295"/>
      <c r="Z49" s="295"/>
      <c r="AA49" s="295"/>
      <c r="AB49" s="350"/>
      <c r="AC49" s="295"/>
      <c r="AD49" s="295"/>
      <c r="AE49" s="295"/>
    </row>
    <row r="50" spans="1:31" s="8" customFormat="1" ht="15.95" thickBot="1">
      <c r="A50" s="315"/>
      <c r="B50" s="358"/>
      <c r="C50" s="359"/>
      <c r="D50" s="359"/>
      <c r="E50" s="359"/>
      <c r="F50" s="359"/>
      <c r="G50" s="359"/>
      <c r="H50" s="359"/>
      <c r="I50" s="360"/>
      <c r="J50" s="359"/>
      <c r="K50" s="361"/>
      <c r="L50" s="359"/>
      <c r="M50" s="359"/>
      <c r="N50" s="359"/>
      <c r="O50" s="360"/>
      <c r="P50" s="359"/>
      <c r="Q50" s="362"/>
      <c r="R50" s="363"/>
      <c r="S50" s="364"/>
      <c r="T50" s="364"/>
      <c r="U50" s="364"/>
      <c r="V50" s="365"/>
      <c r="W50" s="315"/>
      <c r="X50" s="315"/>
      <c r="Y50" s="315"/>
      <c r="Z50" s="315"/>
      <c r="AA50" s="315"/>
      <c r="AB50" s="357"/>
      <c r="AC50" s="315"/>
      <c r="AD50" s="315"/>
      <c r="AE50" s="315"/>
    </row>
    <row r="51" spans="1:31" s="8" customFormat="1" ht="15.95" thickBot="1">
      <c r="A51" s="315"/>
      <c r="B51" s="391"/>
      <c r="C51" s="392"/>
      <c r="D51" s="392"/>
      <c r="E51" s="392"/>
      <c r="F51" s="392"/>
      <c r="G51" s="392"/>
      <c r="H51" s="392"/>
      <c r="I51" s="393"/>
      <c r="J51" s="392"/>
      <c r="K51" s="394"/>
      <c r="L51" s="392"/>
      <c r="M51" s="392"/>
      <c r="N51" s="392"/>
      <c r="O51" s="393"/>
      <c r="P51" s="392"/>
      <c r="Q51" s="369"/>
      <c r="R51" s="370"/>
      <c r="S51" s="371"/>
      <c r="T51" s="371"/>
      <c r="U51" s="371"/>
      <c r="V51" s="372"/>
      <c r="W51" s="315"/>
      <c r="X51" s="315"/>
      <c r="Y51" s="315"/>
      <c r="Z51" s="315"/>
      <c r="AA51" s="315"/>
      <c r="AB51" s="357"/>
      <c r="AC51" s="315"/>
      <c r="AD51" s="315"/>
      <c r="AE51" s="315"/>
    </row>
    <row r="52" spans="1:31" ht="20.100000000000001" thickBot="1">
      <c r="A52" s="295"/>
      <c r="B52" s="213" t="s">
        <v>37</v>
      </c>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315"/>
      <c r="AD52" s="315"/>
      <c r="AE52" s="114"/>
    </row>
    <row r="53" spans="1:31" ht="15.95" thickBot="1">
      <c r="A53" s="295"/>
      <c r="B53" s="216" t="s">
        <v>38</v>
      </c>
      <c r="C53" s="216" t="s">
        <v>39</v>
      </c>
      <c r="D53" s="218" t="s">
        <v>9</v>
      </c>
      <c r="E53" s="219"/>
      <c r="F53" s="219"/>
      <c r="G53" s="219"/>
      <c r="H53" s="219"/>
      <c r="I53" s="219"/>
      <c r="J53" s="219"/>
      <c r="K53" s="219"/>
      <c r="L53" s="219"/>
      <c r="M53" s="219"/>
      <c r="N53" s="219"/>
      <c r="O53" s="219"/>
      <c r="P53" s="219"/>
      <c r="Q53" s="219"/>
      <c r="R53" s="219"/>
      <c r="S53" s="219"/>
      <c r="T53" s="219"/>
      <c r="U53" s="219"/>
      <c r="V53" s="219"/>
      <c r="W53" s="219"/>
      <c r="X53" s="219"/>
      <c r="Y53" s="219"/>
      <c r="Z53" s="219"/>
      <c r="AA53" s="236"/>
      <c r="AB53" s="229" t="s">
        <v>10</v>
      </c>
      <c r="AC53" s="315"/>
      <c r="AD53" s="114"/>
      <c r="AE53" s="295"/>
    </row>
    <row r="54" spans="1:31" ht="15.95" thickBot="1">
      <c r="A54" s="295"/>
      <c r="B54" s="217"/>
      <c r="C54" s="217"/>
      <c r="D54" s="234" t="str">
        <f>'Additional Info &amp; Definitions'!$D$16</f>
        <v>Fiscal Year 2023</v>
      </c>
      <c r="E54" s="220"/>
      <c r="F54" s="220"/>
      <c r="G54" s="220"/>
      <c r="H54" s="220"/>
      <c r="I54" s="220"/>
      <c r="J54" s="220"/>
      <c r="K54" s="235"/>
      <c r="L54" s="231" t="str">
        <f>'Additional Info &amp; Definitions'!$E$16</f>
        <v>Fiscal Year 2024</v>
      </c>
      <c r="M54" s="232"/>
      <c r="N54" s="232"/>
      <c r="O54" s="232"/>
      <c r="P54" s="232"/>
      <c r="Q54" s="232"/>
      <c r="R54" s="232"/>
      <c r="S54" s="233"/>
      <c r="T54" s="231" t="str">
        <f>'Additional Info &amp; Definitions'!$F$16</f>
        <v>Fiscal Year 2025</v>
      </c>
      <c r="U54" s="232"/>
      <c r="V54" s="232"/>
      <c r="W54" s="232"/>
      <c r="X54" s="232"/>
      <c r="Y54" s="232"/>
      <c r="Z54" s="232"/>
      <c r="AA54" s="233"/>
      <c r="AB54" s="230"/>
      <c r="AC54" s="315"/>
      <c r="AD54" s="114"/>
      <c r="AE54" s="295"/>
    </row>
    <row r="55" spans="1:31" ht="15.95" thickBot="1">
      <c r="A55" s="295"/>
      <c r="B55" s="209"/>
      <c r="C55" s="224"/>
      <c r="D55" s="168" t="s">
        <v>40</v>
      </c>
      <c r="E55" s="169" t="s">
        <v>41</v>
      </c>
      <c r="F55" s="169" t="s">
        <v>12</v>
      </c>
      <c r="G55" s="169" t="s">
        <v>42</v>
      </c>
      <c r="H55" s="169" t="s">
        <v>43</v>
      </c>
      <c r="I55" s="170" t="s">
        <v>44</v>
      </c>
      <c r="J55" s="169" t="s">
        <v>45</v>
      </c>
      <c r="K55" s="171" t="s">
        <v>15</v>
      </c>
      <c r="L55" s="168" t="s">
        <v>40</v>
      </c>
      <c r="M55" s="169" t="s">
        <v>41</v>
      </c>
      <c r="N55" s="169" t="s">
        <v>12</v>
      </c>
      <c r="O55" s="169" t="s">
        <v>42</v>
      </c>
      <c r="P55" s="169" t="s">
        <v>43</v>
      </c>
      <c r="Q55" s="170" t="s">
        <v>44</v>
      </c>
      <c r="R55" s="169" t="s">
        <v>45</v>
      </c>
      <c r="S55" s="171" t="s">
        <v>15</v>
      </c>
      <c r="T55" s="168" t="s">
        <v>40</v>
      </c>
      <c r="U55" s="169" t="s">
        <v>41</v>
      </c>
      <c r="V55" s="169" t="s">
        <v>12</v>
      </c>
      <c r="W55" s="169" t="s">
        <v>42</v>
      </c>
      <c r="X55" s="169" t="s">
        <v>43</v>
      </c>
      <c r="Y55" s="170" t="s">
        <v>44</v>
      </c>
      <c r="Z55" s="169" t="s">
        <v>45</v>
      </c>
      <c r="AA55" s="171" t="s">
        <v>15</v>
      </c>
      <c r="AB55" s="399"/>
      <c r="AC55" s="315"/>
      <c r="AD55" s="123" t="s">
        <v>12</v>
      </c>
      <c r="AE55" s="124" t="s">
        <v>42</v>
      </c>
    </row>
    <row r="56" spans="1:31">
      <c r="A56" s="295"/>
      <c r="B56" s="325" t="s">
        <v>46</v>
      </c>
      <c r="C56" s="400"/>
      <c r="D56" s="373"/>
      <c r="E56" s="401">
        <f>D56/1600</f>
        <v>0</v>
      </c>
      <c r="F56" s="338"/>
      <c r="G56" s="402"/>
      <c r="H56" s="403" t="str">
        <f t="shared" ref="H56" si="6">IF(G56="Full Fiscal Year", 52, IF(G56="Fall Only Fiscal", 26, IF(G56="Spring Only Fiscal", 26, IF(G56="Full Academic Year", 40, IF(G56="Fall Only Semester", 20, IF(G56="Spring Only Semester", 20,"0"))))))</f>
        <v>0</v>
      </c>
      <c r="I56" s="401"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330">
        <f>E56*F56*H56</f>
        <v>0</v>
      </c>
      <c r="K56" s="333">
        <f>J56*'Additional Info &amp; Definitions'!$D$20</f>
        <v>0</v>
      </c>
      <c r="L56" s="373"/>
      <c r="M56" s="401"/>
      <c r="N56" s="338"/>
      <c r="O56" s="402"/>
      <c r="P56" s="403" t="str">
        <f t="shared" ref="P56:P59" si="7">IF(O56="Full Fiscal Year", 52, IF(O56="Fall Only Fiscal", 26, IF(O56="Spring Only Fiscal", 26, IF(O56="Full Academic Year", 40, IF(O56="Fall Only Semester", 20, IF(O56="Spring Only Semester", 20,"0"))))))</f>
        <v>0</v>
      </c>
      <c r="Q56" s="401"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330">
        <f>M56*N56*P56</f>
        <v>0</v>
      </c>
      <c r="S56" s="333">
        <f>R56*'Additional Info &amp; Definitions'!$E$20</f>
        <v>0</v>
      </c>
      <c r="T56" s="373"/>
      <c r="U56" s="401"/>
      <c r="V56" s="338"/>
      <c r="W56" s="402"/>
      <c r="X56" s="403" t="str">
        <f t="shared" ref="X56:X59" si="8">IF(W56="Full Fiscal Year", 52, IF(W56="Fall Only Fiscal", 26, IF(W56="Spring Only Fiscal", 26, IF(W56="Full Academic Year", 40, IF(W56="Fall Only Semester", 20, IF(W56="Spring Only Semester", 20,"0"))))))</f>
        <v>0</v>
      </c>
      <c r="Y56" s="401"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xml:space="preserve"> </v>
      </c>
      <c r="Z56" s="330">
        <f>U56*V56*X56</f>
        <v>0</v>
      </c>
      <c r="AA56" s="333">
        <f>Z56*'Additional Info &amp; Definitions'!$F$20</f>
        <v>0</v>
      </c>
      <c r="AB56" s="335"/>
      <c r="AC56" s="315"/>
      <c r="AD56" s="113">
        <v>10</v>
      </c>
      <c r="AE56" s="113" t="s">
        <v>47</v>
      </c>
    </row>
    <row r="57" spans="1:31">
      <c r="A57" s="295"/>
      <c r="B57" s="336" t="s">
        <v>48</v>
      </c>
      <c r="C57" s="404"/>
      <c r="D57" s="373"/>
      <c r="E57" s="401">
        <f t="shared" ref="E57:E59" si="9">D57/1600</f>
        <v>0</v>
      </c>
      <c r="F57" s="338"/>
      <c r="G57" s="402"/>
      <c r="H57" s="403" t="str">
        <f t="shared" ref="H57:H59" si="10">IF(G57="Full Fiscal Year", 52, IF(G57="Fall Only Fiscal", 26, IF(G57="Spring Only Fiscal", 26, IF(G57="Full Academic Year", 40, IF(G57="Fall Only Semester", 20, IF(G57="Spring Only Semester", 20,"0"))))))</f>
        <v>0</v>
      </c>
      <c r="I57" s="401"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330">
        <f t="shared" ref="J57:J59" si="11">E57*F57*H57</f>
        <v>0</v>
      </c>
      <c r="K57" s="333">
        <f>J57*'Additional Info &amp; Definitions'!$D$20</f>
        <v>0</v>
      </c>
      <c r="L57" s="373"/>
      <c r="M57" s="401">
        <f t="shared" ref="M57:M59" si="12">L57/1600</f>
        <v>0</v>
      </c>
      <c r="N57" s="338"/>
      <c r="O57" s="402"/>
      <c r="P57" s="403" t="str">
        <f t="shared" si="7"/>
        <v>0</v>
      </c>
      <c r="Q57" s="401"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330">
        <f t="shared" ref="R57:R59" si="13">M57*N57*P57</f>
        <v>0</v>
      </c>
      <c r="S57" s="333">
        <f>R57*'Additional Info &amp; Definitions'!$E$20</f>
        <v>0</v>
      </c>
      <c r="T57" s="373"/>
      <c r="U57" s="401">
        <f t="shared" ref="U57:U59" si="14">T57/1600</f>
        <v>0</v>
      </c>
      <c r="V57" s="338"/>
      <c r="W57" s="402"/>
      <c r="X57" s="403" t="str">
        <f t="shared" si="8"/>
        <v>0</v>
      </c>
      <c r="Y57" s="401"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330">
        <f t="shared" ref="Z57:Z59" si="15">U57*V57*X57</f>
        <v>0</v>
      </c>
      <c r="AA57" s="333">
        <f>Z57*'Additional Info &amp; Definitions'!$F$20</f>
        <v>0</v>
      </c>
      <c r="AB57" s="335"/>
      <c r="AC57" s="315"/>
      <c r="AD57" s="113">
        <v>13.2</v>
      </c>
      <c r="AE57" s="113" t="s">
        <v>49</v>
      </c>
    </row>
    <row r="58" spans="1:31">
      <c r="A58" s="295"/>
      <c r="B58" s="336" t="s">
        <v>50</v>
      </c>
      <c r="C58" s="404"/>
      <c r="D58" s="373"/>
      <c r="E58" s="401">
        <f t="shared" si="9"/>
        <v>0</v>
      </c>
      <c r="F58" s="338"/>
      <c r="G58" s="402"/>
      <c r="H58" s="403" t="str">
        <f t="shared" si="10"/>
        <v>0</v>
      </c>
      <c r="I58" s="401"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330">
        <f t="shared" si="11"/>
        <v>0</v>
      </c>
      <c r="K58" s="333">
        <f>J58*'Additional Info &amp; Definitions'!$D$20</f>
        <v>0</v>
      </c>
      <c r="L58" s="373"/>
      <c r="M58" s="401">
        <f t="shared" si="12"/>
        <v>0</v>
      </c>
      <c r="N58" s="338"/>
      <c r="O58" s="402"/>
      <c r="P58" s="403" t="str">
        <f t="shared" si="7"/>
        <v>0</v>
      </c>
      <c r="Q58" s="401"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330">
        <f t="shared" si="13"/>
        <v>0</v>
      </c>
      <c r="S58" s="333">
        <f>R58*'Additional Info &amp; Definitions'!$E$20</f>
        <v>0</v>
      </c>
      <c r="T58" s="373"/>
      <c r="U58" s="401">
        <f t="shared" si="14"/>
        <v>0</v>
      </c>
      <c r="V58" s="338"/>
      <c r="W58" s="402"/>
      <c r="X58" s="403" t="str">
        <f t="shared" si="8"/>
        <v>0</v>
      </c>
      <c r="Y58" s="401"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330">
        <f t="shared" si="15"/>
        <v>0</v>
      </c>
      <c r="AA58" s="333">
        <f>Z58*'Additional Info &amp; Definitions'!$F$20</f>
        <v>0</v>
      </c>
      <c r="AB58" s="335"/>
      <c r="AC58" s="315"/>
      <c r="AD58" s="113">
        <v>20</v>
      </c>
      <c r="AE58" s="113" t="s">
        <v>51</v>
      </c>
    </row>
    <row r="59" spans="1:31" ht="15.95" thickBot="1">
      <c r="A59" s="295"/>
      <c r="B59" s="340" t="s">
        <v>52</v>
      </c>
      <c r="C59" s="405"/>
      <c r="D59" s="406"/>
      <c r="E59" s="407">
        <f t="shared" si="9"/>
        <v>0</v>
      </c>
      <c r="F59" s="344"/>
      <c r="G59" s="408"/>
      <c r="H59" s="409" t="str">
        <f t="shared" si="10"/>
        <v>0</v>
      </c>
      <c r="I59" s="407"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xml:space="preserve"> </v>
      </c>
      <c r="J59" s="345">
        <f t="shared" si="11"/>
        <v>0</v>
      </c>
      <c r="K59" s="410">
        <f>J59*'Additional Info &amp; Definitions'!$D$20</f>
        <v>0</v>
      </c>
      <c r="L59" s="406"/>
      <c r="M59" s="407">
        <f t="shared" si="12"/>
        <v>0</v>
      </c>
      <c r="N59" s="344"/>
      <c r="O59" s="408"/>
      <c r="P59" s="409" t="str">
        <f t="shared" si="7"/>
        <v>0</v>
      </c>
      <c r="Q59" s="407"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xml:space="preserve"> </v>
      </c>
      <c r="R59" s="345">
        <f t="shared" si="13"/>
        <v>0</v>
      </c>
      <c r="S59" s="410">
        <f>R59*'Additional Info &amp; Definitions'!$E$20</f>
        <v>0</v>
      </c>
      <c r="T59" s="406"/>
      <c r="U59" s="407">
        <f t="shared" si="14"/>
        <v>0</v>
      </c>
      <c r="V59" s="344"/>
      <c r="W59" s="408"/>
      <c r="X59" s="409" t="str">
        <f t="shared" si="8"/>
        <v>0</v>
      </c>
      <c r="Y59" s="407"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xml:space="preserve"> </v>
      </c>
      <c r="Z59" s="345">
        <f t="shared" si="15"/>
        <v>0</v>
      </c>
      <c r="AA59" s="410">
        <f>Z59*'Additional Info &amp; Definitions'!$F$20</f>
        <v>0</v>
      </c>
      <c r="AB59" s="349"/>
      <c r="AC59" s="315"/>
      <c r="AD59" s="113">
        <v>26.4</v>
      </c>
      <c r="AE59" s="113" t="s">
        <v>53</v>
      </c>
    </row>
    <row r="60" spans="1:31" ht="15.95" thickBot="1">
      <c r="A60" s="295"/>
      <c r="B60" s="316"/>
      <c r="C60" s="317"/>
      <c r="D60" s="351"/>
      <c r="E60" s="351"/>
      <c r="F60" s="351"/>
      <c r="G60" s="351"/>
      <c r="H60" s="351"/>
      <c r="I60" s="352"/>
      <c r="J60" s="351"/>
      <c r="K60" s="411"/>
      <c r="L60" s="317"/>
      <c r="M60" s="317"/>
      <c r="N60" s="317"/>
      <c r="O60" s="318"/>
      <c r="P60" s="317"/>
      <c r="Q60" s="317"/>
      <c r="R60" s="317"/>
      <c r="S60" s="412"/>
      <c r="T60" s="412"/>
      <c r="U60" s="412"/>
      <c r="V60" s="317"/>
      <c r="W60" s="317"/>
      <c r="X60" s="317"/>
      <c r="Y60" s="317"/>
      <c r="Z60" s="317"/>
      <c r="AA60" s="317"/>
      <c r="AB60" s="413"/>
      <c r="AC60" s="315"/>
      <c r="AD60" s="113"/>
      <c r="AE60" s="113" t="s">
        <v>54</v>
      </c>
    </row>
    <row r="61" spans="1:31" ht="15.95" thickBot="1">
      <c r="A61" s="295"/>
      <c r="B61" s="211" t="s">
        <v>55</v>
      </c>
      <c r="C61" s="212"/>
      <c r="D61" s="2"/>
      <c r="E61" s="2"/>
      <c r="F61" s="2"/>
      <c r="G61" s="300"/>
      <c r="H61" s="4" t="str">
        <f>_xlfn.CONCAT('Additional Info &amp; Definitions'!D16," ","Total")</f>
        <v>Fiscal Year 2023 Total</v>
      </c>
      <c r="I61" s="141">
        <f>SUM(I56:I59)</f>
        <v>0</v>
      </c>
      <c r="J61" s="5">
        <f>SUM(J56:J59)</f>
        <v>0</v>
      </c>
      <c r="K61" s="147">
        <f>SUM(K56:K59)</f>
        <v>0</v>
      </c>
      <c r="L61" s="2"/>
      <c r="M61" s="2"/>
      <c r="N61" s="2"/>
      <c r="O61" s="301"/>
      <c r="P61" s="4" t="str">
        <f>_xlfn.CONCAT('Additional Info &amp; Definitions'!E16," ","Total")</f>
        <v>Fiscal Year 2024 Total</v>
      </c>
      <c r="Q61" s="5">
        <f>SUM(Q56:Q59)</f>
        <v>0</v>
      </c>
      <c r="R61" s="5">
        <f>SUM(R56:R59)</f>
        <v>0</v>
      </c>
      <c r="S61" s="6">
        <f>SUM(S56:S59)</f>
        <v>0</v>
      </c>
      <c r="T61" s="144"/>
      <c r="U61" s="144"/>
      <c r="V61" s="2"/>
      <c r="W61" s="300"/>
      <c r="X61" s="4" t="str">
        <f>_xlfn.CONCAT('Additional Info &amp; Definitions'!F16," ","Total")</f>
        <v>Fiscal Year 2025 Total</v>
      </c>
      <c r="Y61" s="5">
        <f>SUM(Y56:Y59)</f>
        <v>0</v>
      </c>
      <c r="Z61" s="5">
        <f>SUM(Z56:Z59)</f>
        <v>0</v>
      </c>
      <c r="AA61" s="6">
        <f>SUM(AA56:AA59)</f>
        <v>0</v>
      </c>
      <c r="AB61" s="414"/>
      <c r="AC61" s="315"/>
      <c r="AD61" s="113"/>
      <c r="AE61" s="113" t="s">
        <v>56</v>
      </c>
    </row>
    <row r="62" spans="1:31" ht="15.95" thickBot="1">
      <c r="A62" s="295"/>
      <c r="B62" s="358"/>
      <c r="C62" s="359"/>
      <c r="D62" s="359"/>
      <c r="E62" s="359"/>
      <c r="F62" s="359"/>
      <c r="G62" s="359"/>
      <c r="H62" s="359"/>
      <c r="I62" s="360"/>
      <c r="J62" s="359"/>
      <c r="K62" s="361"/>
      <c r="L62" s="359"/>
      <c r="M62" s="359"/>
      <c r="N62" s="359"/>
      <c r="O62" s="360"/>
      <c r="P62" s="359"/>
      <c r="Q62" s="359"/>
      <c r="R62" s="359"/>
      <c r="S62" s="415"/>
      <c r="T62" s="415"/>
      <c r="U62" s="415"/>
      <c r="V62" s="359"/>
      <c r="W62" s="359"/>
      <c r="X62" s="359"/>
      <c r="Y62" s="359"/>
      <c r="Z62" s="359"/>
      <c r="AA62" s="359"/>
      <c r="AB62" s="416"/>
      <c r="AC62" s="295"/>
      <c r="AD62" s="113"/>
      <c r="AE62" s="113"/>
    </row>
    <row r="63" spans="1:31">
      <c r="A63" s="295"/>
      <c r="B63" s="417"/>
      <c r="C63" s="417"/>
      <c r="D63" s="417"/>
      <c r="E63" s="417"/>
      <c r="F63" s="417"/>
      <c r="G63" s="417"/>
      <c r="H63" s="417"/>
      <c r="I63" s="418"/>
      <c r="J63" s="417"/>
      <c r="K63" s="419"/>
      <c r="L63" s="417"/>
      <c r="M63" s="417"/>
      <c r="N63" s="417"/>
      <c r="O63" s="418"/>
      <c r="P63" s="417"/>
      <c r="Q63" s="420"/>
      <c r="R63" s="315"/>
      <c r="S63" s="421"/>
      <c r="T63" s="421"/>
      <c r="U63" s="421"/>
      <c r="V63" s="315"/>
      <c r="W63" s="315"/>
      <c r="X63" s="315"/>
      <c r="Y63" s="315"/>
      <c r="Z63" s="315"/>
      <c r="AA63" s="315"/>
      <c r="AB63" s="357"/>
      <c r="AC63" s="295"/>
      <c r="AD63" s="295"/>
      <c r="AE63" s="295"/>
    </row>
    <row r="64" spans="1:31">
      <c r="A64" s="295"/>
      <c r="B64" s="295"/>
      <c r="C64" s="295"/>
      <c r="D64" s="295"/>
      <c r="E64" s="295"/>
      <c r="F64" s="295"/>
      <c r="G64" s="295"/>
      <c r="H64" s="295"/>
      <c r="I64" s="296"/>
      <c r="J64" s="295"/>
      <c r="K64" s="297"/>
      <c r="L64" s="295"/>
      <c r="M64" s="295"/>
      <c r="N64" s="295"/>
      <c r="O64" s="296"/>
      <c r="P64" s="295"/>
      <c r="Q64" s="295"/>
      <c r="R64" s="295"/>
      <c r="S64" s="298"/>
      <c r="T64" s="298"/>
      <c r="U64" s="298"/>
      <c r="V64" s="295"/>
      <c r="W64" s="295"/>
      <c r="X64" s="295"/>
      <c r="Y64" s="295"/>
      <c r="Z64" s="295"/>
      <c r="AA64" s="350"/>
      <c r="AB64" s="295"/>
      <c r="AC64" s="295"/>
      <c r="AD64" s="295"/>
      <c r="AE64" s="295"/>
    </row>
    <row r="65" spans="4:11">
      <c r="D65" s="295"/>
      <c r="E65" s="295"/>
      <c r="F65" s="295"/>
      <c r="G65" s="295"/>
      <c r="H65" s="295"/>
      <c r="I65" s="177"/>
      <c r="J65" s="177"/>
      <c r="K65" s="114"/>
    </row>
    <row r="66" spans="4:11">
      <c r="D66" s="295"/>
      <c r="E66" s="295"/>
      <c r="F66" s="295"/>
      <c r="G66" s="295"/>
      <c r="H66" s="295"/>
      <c r="I66" s="114"/>
      <c r="J66" s="114"/>
      <c r="K66" s="114"/>
    </row>
    <row r="67" spans="4:11">
      <c r="D67" s="295"/>
      <c r="E67" s="295"/>
      <c r="F67" s="295"/>
      <c r="G67" s="295"/>
      <c r="H67" s="295"/>
      <c r="I67" s="114"/>
      <c r="J67" s="114"/>
      <c r="K67" s="114"/>
    </row>
    <row r="68" spans="4:11">
      <c r="D68" s="295"/>
      <c r="E68" s="295"/>
      <c r="F68" s="295"/>
      <c r="G68" s="295"/>
      <c r="H68" s="295"/>
      <c r="I68" s="114"/>
      <c r="J68" s="114"/>
      <c r="K68" s="114"/>
    </row>
    <row r="69" spans="4:11">
      <c r="D69" s="295"/>
      <c r="E69" s="295"/>
      <c r="F69" s="295"/>
      <c r="G69" s="295"/>
      <c r="H69" s="295"/>
      <c r="I69" s="114"/>
      <c r="J69" s="114"/>
      <c r="K69" s="114"/>
    </row>
    <row r="70" spans="4:11">
      <c r="D70" s="295"/>
      <c r="E70" s="295"/>
      <c r="F70" s="295"/>
      <c r="G70" s="295"/>
      <c r="H70" s="295"/>
      <c r="I70" s="114"/>
      <c r="J70" s="114"/>
      <c r="K70" s="114"/>
    </row>
    <row r="71" spans="4:11">
      <c r="D71" s="295"/>
      <c r="E71" s="295"/>
      <c r="F71" s="295"/>
      <c r="G71" s="295"/>
      <c r="H71" s="295"/>
      <c r="I71" s="114"/>
      <c r="J71" s="114"/>
      <c r="K71" s="114"/>
    </row>
    <row r="73" spans="4:11">
      <c r="D73" s="295"/>
      <c r="E73" s="295"/>
      <c r="F73" s="295"/>
      <c r="G73" s="295"/>
      <c r="H73" s="295"/>
      <c r="I73" s="296"/>
      <c r="J73" s="295"/>
      <c r="K73" s="297"/>
    </row>
  </sheetData>
  <sheetProtection algorithmName="SHA-512" hashValue="Ilvd+snvvtmxMA3XAzcwDPLVhimAalvD78FBeTyZypEXkO68Z/KpOE2WCGpRus1CEZ8k9la1huueR49C/Gugrg==" saltValue="FM+4MRlVcYiHZXvwKPpXFg==" spinCount="100000" sheet="1" objects="1" scenarios="1"/>
  <protectedRanges>
    <protectedRange sqref="C14:G17 J14:M17 P14:R17 V14:V17" name="Full Benefit Employees"/>
    <protectedRange sqref="C26:G29 J26:L29 P26:R29 V26:V29" name="Ancillary Employees"/>
    <protectedRange sqref="C38:G47 J38:L47 P38:R47 V38:V47" name="Student Employees"/>
    <protectedRange sqref="AB56:AB59 D26:E29 J26:J29 P26:P29 J38:J47 P38:P47 D38:E47 C56:G59 L56:O59 T56:W59" name="Graduate Assistants"/>
  </protectedRanges>
  <mergeCells count="45">
    <mergeCell ref="J36:O36"/>
    <mergeCell ref="P36:T36"/>
    <mergeCell ref="D23:T23"/>
    <mergeCell ref="B34:V34"/>
    <mergeCell ref="B35:B36"/>
    <mergeCell ref="C35:C36"/>
    <mergeCell ref="D35:T35"/>
    <mergeCell ref="V35:V36"/>
    <mergeCell ref="D36:I36"/>
    <mergeCell ref="B31:C31"/>
    <mergeCell ref="B22:V22"/>
    <mergeCell ref="B23:B24"/>
    <mergeCell ref="C23:C24"/>
    <mergeCell ref="B25:C25"/>
    <mergeCell ref="V23:V24"/>
    <mergeCell ref="D24:I24"/>
    <mergeCell ref="J24:O24"/>
    <mergeCell ref="P24:T24"/>
    <mergeCell ref="B55:C55"/>
    <mergeCell ref="B61:C61"/>
    <mergeCell ref="B37:C37"/>
    <mergeCell ref="B49:C49"/>
    <mergeCell ref="B53:B54"/>
    <mergeCell ref="C53:C54"/>
    <mergeCell ref="B52:AB52"/>
    <mergeCell ref="AB53:AB54"/>
    <mergeCell ref="L54:S54"/>
    <mergeCell ref="T54:AA54"/>
    <mergeCell ref="D54:K54"/>
    <mergeCell ref="D53:AA53"/>
    <mergeCell ref="B2:O2"/>
    <mergeCell ref="P12:T12"/>
    <mergeCell ref="B13:C13"/>
    <mergeCell ref="B19:C19"/>
    <mergeCell ref="B10:V10"/>
    <mergeCell ref="B5:O5"/>
    <mergeCell ref="B7:O7"/>
    <mergeCell ref="B8:O8"/>
    <mergeCell ref="B6:O6"/>
    <mergeCell ref="B11:B12"/>
    <mergeCell ref="C11:C12"/>
    <mergeCell ref="D11:T11"/>
    <mergeCell ref="V11:V12"/>
    <mergeCell ref="D12:I12"/>
    <mergeCell ref="J12:O12"/>
  </mergeCells>
  <phoneticPr fontId="7" type="noConversion"/>
  <dataValidations count="10">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4:E17 J14:J17 P14:P17"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6:G59 O56:O59 W56:W59" xr:uid="{D6642A36-12A2-4100-8A8E-9D529E69FC2A}">
      <formula1>$AE$56:$AE$61</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6:F59 N56:N59 V56:V59" xr:uid="{7CD9301C-C72D-4965-86D4-F5D59E1797CA}">
      <formula1>$AD$56:$AD$59</formula1>
    </dataValidation>
    <dataValidation type="custom" allowBlank="1" showInputMessage="1" showErrorMessage="1" errorTitle="Invalid Entry!" error="Hourly rate must be greater than $13.00 per hour. " promptTitle="Minimum Rate Requirement" prompt="The City of Tucson minimum wage is $13.00 per hour from April 1, 2022 to December 31, 2022 and rises to $13.50 per hour on January 1, 2023. " sqref="D26:E29 D38:E47" xr:uid="{758B6C3D-E13F-43C0-A3B5-258B4C7D41FF}">
      <formula1>D26&gt;12.99</formula1>
    </dataValidation>
    <dataValidation type="custom" allowBlank="1" showInputMessage="1" showErrorMessage="1" errorTitle="Invalid Entry!" error="Hourly rate must be greater than $13.50 per hour. " promptTitle="Minimum Rate Requirement" prompt="The City of Tucson minimum wage is $13.50 per hour from January 1, 2023 to December 31, 2023 and rises to $14.25 per hour on January 1, 2024. " sqref="J26:J29 J38:J47" xr:uid="{7016E5A0-965F-4308-B1A0-73010FBDB070}">
      <formula1>J26&gt;13.49</formula1>
    </dataValidation>
    <dataValidation type="custom" allowBlank="1" showInputMessage="1" showErrorMessage="1" errorTitle="Invalid Entry!" error="Hourly rate must be greater than $13.50 per hour. " promptTitle="Minimum Rate Requirement" prompt="The City of Tucson minimum wage is $14.25 per hour from January 1, 2024 to December 31, 2024 and rises to $15.00 per hour on January 1, 2025. " sqref="P26:P29 P38:P47" xr:uid="{5A4D4E3B-7AE8-4976-AA47-26996ED10E1A}">
      <formula1>P26&gt;14.24</formula1>
    </dataValidation>
    <dataValidation allowBlank="1" showInputMessage="1" showErrorMessage="1" promptTitle="Additional Information" prompt="More information on Full Benefit Employees can be found in the Additional Info &amp; Definitions sheet. " sqref="B10:V10" xr:uid="{CDDFCAC3-60F6-4EB3-B716-670F000765A9}"/>
    <dataValidation allowBlank="1" showInputMessage="1" showErrorMessage="1" promptTitle="Additional Information" prompt="More information on Ancillary Employees can be found in the Additional Info &amp; Definitions sheet. " sqref="B22:V22" xr:uid="{D430EAA1-616C-4D71-A5D7-01DAD3AE7EA8}"/>
    <dataValidation allowBlank="1" showInputMessage="1" showErrorMessage="1" promptTitle="Additional Information" prompt="More information on Graduate Assistants can be found in the Additional Info &amp; Definitions sheet. " sqref="B52" xr:uid="{F49EFF47-2B82-4B60-BA76-69A780C48ED2}"/>
    <dataValidation type="custom" allowBlank="1" showInputMessage="1" showErrorMessage="1" errorTitle="Invalid Entry!" error="Stipend rate must an annualized rate and be greater than $40,000. " promptTitle="Minimum Rate Requirement" prompt="The Provost has mandated that all graduate assistantships meet a minimum annuallized rate of $40,000 in Fiscal Year 2023 and onward. Please input the annualized stipend rate, not an hourly rate. " sqref="D56:D59 L56:L59 T56:T59" xr:uid="{9D24B8F0-F7E3-4BB3-85EA-A9D67585C11E}">
      <formula1>D56&gt;40000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3"/>
  <sheetViews>
    <sheetView topLeftCell="A72" zoomScaleNormal="100" workbookViewId="0">
      <selection activeCell="D92" sqref="D92"/>
    </sheetView>
  </sheetViews>
  <sheetFormatPr defaultColWidth="12.5" defaultRowHeight="15" customHeight="1"/>
  <cols>
    <col min="1" max="1" width="3" style="9" customWidth="1"/>
    <col min="2" max="2" width="30.125" style="9" customWidth="1"/>
    <col min="3" max="3" width="45.625" style="9" bestFit="1" customWidth="1"/>
    <col min="4" max="6" width="13.375" style="9" customWidth="1"/>
    <col min="7" max="7" width="53.875" style="9" customWidth="1"/>
    <col min="8" max="8" width="11.875" style="9" bestFit="1" customWidth="1"/>
    <col min="9" max="9" width="53.5" style="9" customWidth="1"/>
    <col min="10" max="25" width="7.5" style="9" customWidth="1"/>
    <col min="26" max="16384" width="12.5" style="9"/>
  </cols>
  <sheetData>
    <row r="1" spans="1:7" ht="15" customHeight="1" thickBot="1"/>
    <row r="2" spans="1:7" ht="27" thickBot="1">
      <c r="B2" s="191" t="str">
        <f>_xlfn.CONCAT("Campus Sustainability Fund - Annual Grant Funding Request - Operating Budget for", " ",'Project Information Summary'!C13)</f>
        <v xml:space="preserve">Campus Sustainability Fund - Annual Grant Funding Request - Operating Budget for </v>
      </c>
      <c r="C2" s="192"/>
      <c r="D2" s="192"/>
      <c r="E2" s="192"/>
      <c r="F2" s="192"/>
      <c r="G2" s="193"/>
    </row>
    <row r="3" spans="1:7" ht="15" customHeight="1">
      <c r="B3" s="135"/>
      <c r="C3" s="136"/>
      <c r="D3" s="136"/>
      <c r="E3" s="136"/>
      <c r="F3" s="136"/>
      <c r="G3" s="137"/>
    </row>
    <row r="4" spans="1:7" ht="15" customHeight="1" thickBot="1">
      <c r="B4" s="106"/>
      <c r="C4" s="107"/>
      <c r="D4" s="107"/>
      <c r="E4" s="107"/>
      <c r="F4" s="107"/>
      <c r="G4" s="108"/>
    </row>
    <row r="5" spans="1:7" ht="45" customHeight="1">
      <c r="B5" s="304" t="s">
        <v>57</v>
      </c>
      <c r="C5" s="305"/>
      <c r="D5" s="305"/>
      <c r="E5" s="305"/>
      <c r="F5" s="305"/>
      <c r="G5" s="306"/>
    </row>
    <row r="6" spans="1:7" ht="60" customHeight="1">
      <c r="B6" s="309" t="s">
        <v>58</v>
      </c>
      <c r="C6" s="310"/>
      <c r="D6" s="310"/>
      <c r="E6" s="310"/>
      <c r="F6" s="310"/>
      <c r="G6" s="311"/>
    </row>
    <row r="7" spans="1:7" ht="60" customHeight="1">
      <c r="B7" s="309" t="s">
        <v>59</v>
      </c>
      <c r="C7" s="310"/>
      <c r="D7" s="310"/>
      <c r="E7" s="310"/>
      <c r="F7" s="310"/>
      <c r="G7" s="311"/>
    </row>
    <row r="8" spans="1:7" ht="30" customHeight="1">
      <c r="B8" s="256" t="s">
        <v>60</v>
      </c>
      <c r="C8" s="257"/>
      <c r="D8" s="257"/>
      <c r="E8" s="257"/>
      <c r="F8" s="257"/>
      <c r="G8" s="258"/>
    </row>
    <row r="9" spans="1:7" ht="45" customHeight="1" thickBot="1">
      <c r="B9" s="272" t="s">
        <v>61</v>
      </c>
      <c r="C9" s="273"/>
      <c r="D9" s="273"/>
      <c r="E9" s="273"/>
      <c r="F9" s="273"/>
      <c r="G9" s="274"/>
    </row>
    <row r="10" spans="1:7" ht="14.25" customHeight="1" thickBot="1">
      <c r="B10" s="16"/>
      <c r="C10" s="17"/>
      <c r="D10" s="17"/>
      <c r="E10" s="17"/>
      <c r="F10" s="17"/>
      <c r="G10" s="18"/>
    </row>
    <row r="11" spans="1:7" ht="20.100000000000001" thickBot="1">
      <c r="B11" s="246" t="s">
        <v>62</v>
      </c>
      <c r="C11" s="247"/>
      <c r="D11" s="247"/>
      <c r="E11" s="247"/>
      <c r="F11" s="247"/>
      <c r="G11" s="248"/>
    </row>
    <row r="12" spans="1:7" ht="14.25" customHeight="1">
      <c r="B12" s="19" t="s">
        <v>63</v>
      </c>
      <c r="C12" s="20" t="s">
        <v>64</v>
      </c>
      <c r="D12" s="249" t="s">
        <v>9</v>
      </c>
      <c r="E12" s="250"/>
      <c r="F12" s="251"/>
      <c r="G12" s="21" t="s">
        <v>65</v>
      </c>
    </row>
    <row r="13" spans="1:7" ht="14.25" customHeight="1">
      <c r="A13" s="22"/>
      <c r="B13" s="242"/>
      <c r="C13" s="243"/>
      <c r="D13" s="36" t="str">
        <f>'Additional Info &amp; Definitions'!$D$16</f>
        <v>Fiscal Year 2023</v>
      </c>
      <c r="E13" s="14" t="str">
        <f>'Additional Info &amp; Definitions'!$E$16</f>
        <v>Fiscal Year 2024</v>
      </c>
      <c r="F13" s="37" t="str">
        <f>'Additional Info &amp; Definitions'!$F$16</f>
        <v>Fiscal Year 2025</v>
      </c>
      <c r="G13" s="23"/>
    </row>
    <row r="14" spans="1:7" ht="14.25" customHeight="1">
      <c r="B14" s="24" t="s">
        <v>66</v>
      </c>
      <c r="C14" s="25" t="s">
        <v>67</v>
      </c>
      <c r="D14" s="80">
        <f>'Annual Grant Personnel Summary'!H19</f>
        <v>24960</v>
      </c>
      <c r="E14" s="81" t="e">
        <f>'Annual Grant Personnel Summary'!N19</f>
        <v>#VALUE!</v>
      </c>
      <c r="F14" s="82">
        <f>'Annual Grant Personnel Summary'!S19</f>
        <v>0</v>
      </c>
      <c r="G14" s="26" t="s">
        <v>68</v>
      </c>
    </row>
    <row r="15" spans="1:7" ht="14.25" customHeight="1">
      <c r="B15" s="24" t="s">
        <v>66</v>
      </c>
      <c r="C15" s="25" t="s">
        <v>69</v>
      </c>
      <c r="D15" s="80">
        <f>'Annual Grant Personnel Summary'!H31</f>
        <v>0</v>
      </c>
      <c r="E15" s="81">
        <f>'Annual Grant Personnel Summary'!N31</f>
        <v>0</v>
      </c>
      <c r="F15" s="82">
        <f>'Annual Grant Personnel Summary'!S31</f>
        <v>0</v>
      </c>
      <c r="G15" s="26"/>
    </row>
    <row r="16" spans="1:7" ht="14.25" customHeight="1">
      <c r="B16" s="24" t="s">
        <v>66</v>
      </c>
      <c r="C16" s="25" t="s">
        <v>70</v>
      </c>
      <c r="D16" s="80">
        <f>'Annual Grant Personnel Summary'!H49</f>
        <v>50100</v>
      </c>
      <c r="E16" s="81">
        <f>'Annual Grant Personnel Summary'!N49</f>
        <v>0</v>
      </c>
      <c r="F16" s="82">
        <f>'Annual Grant Personnel Summary'!S49</f>
        <v>0</v>
      </c>
      <c r="G16" s="26" t="s">
        <v>71</v>
      </c>
    </row>
    <row r="17" spans="1:8" ht="14.25" customHeight="1" thickBot="1">
      <c r="B17" s="27" t="s">
        <v>66</v>
      </c>
      <c r="C17" s="28" t="s">
        <v>72</v>
      </c>
      <c r="D17" s="83">
        <f>'Annual Grant Personnel Summary'!J61</f>
        <v>0</v>
      </c>
      <c r="E17" s="84">
        <f>'Annual Grant Personnel Summary'!R61</f>
        <v>0</v>
      </c>
      <c r="F17" s="85">
        <f>'Annual Grant Personnel Summary'!Z61</f>
        <v>0</v>
      </c>
      <c r="G17" s="26"/>
    </row>
    <row r="18" spans="1:8" ht="20.100000000000001" thickBot="1">
      <c r="B18" s="252" t="s">
        <v>73</v>
      </c>
      <c r="C18" s="253"/>
      <c r="D18" s="29">
        <f>SUM(D14:D17)</f>
        <v>75060</v>
      </c>
      <c r="E18" s="30" t="e">
        <f>SUM(E14:E17)</f>
        <v>#VALUE!</v>
      </c>
      <c r="F18" s="31">
        <f>SUM(F14:F17)</f>
        <v>0</v>
      </c>
      <c r="G18" s="32"/>
    </row>
    <row r="19" spans="1:8" ht="14.25" customHeight="1" thickBot="1">
      <c r="A19" s="22"/>
      <c r="B19" s="33"/>
      <c r="C19" s="34"/>
      <c r="D19" s="34"/>
      <c r="E19" s="34"/>
      <c r="F19" s="34"/>
      <c r="G19" s="35"/>
      <c r="H19" s="22"/>
    </row>
    <row r="20" spans="1:8" ht="14.25" customHeight="1">
      <c r="B20" s="19" t="s">
        <v>63</v>
      </c>
      <c r="C20" s="20" t="s">
        <v>64</v>
      </c>
      <c r="D20" s="249" t="s">
        <v>9</v>
      </c>
      <c r="E20" s="250"/>
      <c r="F20" s="251"/>
      <c r="G20" s="21" t="s">
        <v>65</v>
      </c>
    </row>
    <row r="21" spans="1:8" ht="14.25" customHeight="1">
      <c r="A21" s="22"/>
      <c r="B21" s="242"/>
      <c r="C21" s="243"/>
      <c r="D21" s="36" t="str">
        <f>'Additional Info &amp; Definitions'!$D$16</f>
        <v>Fiscal Year 2023</v>
      </c>
      <c r="E21" s="14" t="str">
        <f>'Additional Info &amp; Definitions'!$E$16</f>
        <v>Fiscal Year 2024</v>
      </c>
      <c r="F21" s="37" t="str">
        <f>'Additional Info &amp; Definitions'!$F$16</f>
        <v>Fiscal Year 2025</v>
      </c>
      <c r="G21" s="23"/>
    </row>
    <row r="22" spans="1:8" ht="14.25" customHeight="1">
      <c r="B22" s="24" t="s">
        <v>74</v>
      </c>
      <c r="C22" s="25" t="s">
        <v>75</v>
      </c>
      <c r="D22" s="78">
        <f>'Annual Grant Personnel Summary'!I19</f>
        <v>7962.24</v>
      </c>
      <c r="E22" s="15" t="e">
        <f>'Annual Grant Personnel Summary'!O19</f>
        <v>#VALUE!</v>
      </c>
      <c r="F22" s="79">
        <f>'Annual Grant Personnel Summary'!T19</f>
        <v>0</v>
      </c>
      <c r="G22" s="26" t="s">
        <v>76</v>
      </c>
    </row>
    <row r="23" spans="1:8" ht="14.25" customHeight="1">
      <c r="B23" s="24" t="s">
        <v>74</v>
      </c>
      <c r="C23" s="25" t="s">
        <v>77</v>
      </c>
      <c r="D23" s="78">
        <f>'Annual Grant Personnel Summary'!I31</f>
        <v>0</v>
      </c>
      <c r="E23" s="15">
        <f>'Annual Grant Personnel Summary'!O31</f>
        <v>0</v>
      </c>
      <c r="F23" s="79">
        <f>'Annual Grant Personnel Summary'!T31</f>
        <v>0</v>
      </c>
      <c r="G23" s="26"/>
    </row>
    <row r="24" spans="1:8" ht="14.25" customHeight="1">
      <c r="B24" s="24" t="s">
        <v>74</v>
      </c>
      <c r="C24" s="25" t="s">
        <v>78</v>
      </c>
      <c r="D24" s="78">
        <f>'Annual Grant Personnel Summary'!I49</f>
        <v>1002</v>
      </c>
      <c r="E24" s="15">
        <f>'Annual Grant Personnel Summary'!O49</f>
        <v>0</v>
      </c>
      <c r="F24" s="79">
        <f>'Annual Grant Personnel Summary'!T49</f>
        <v>0</v>
      </c>
      <c r="G24" s="26" t="s">
        <v>76</v>
      </c>
    </row>
    <row r="25" spans="1:8" ht="14.25" customHeight="1" thickBot="1">
      <c r="B25" s="27" t="s">
        <v>74</v>
      </c>
      <c r="C25" s="28" t="s">
        <v>79</v>
      </c>
      <c r="D25" s="75">
        <f>'Annual Grant Personnel Summary'!K61</f>
        <v>0</v>
      </c>
      <c r="E25" s="76">
        <f>'Annual Grant Personnel Summary'!S61</f>
        <v>0</v>
      </c>
      <c r="F25" s="77">
        <f>'Annual Grant Personnel Summary'!AA61</f>
        <v>0</v>
      </c>
      <c r="G25" s="26"/>
    </row>
    <row r="26" spans="1:8" ht="21" thickTop="1" thickBot="1">
      <c r="B26" s="252" t="s">
        <v>80</v>
      </c>
      <c r="C26" s="253"/>
      <c r="D26" s="38">
        <f>SUM(D22:D25)</f>
        <v>8964.24</v>
      </c>
      <c r="E26" s="39" t="e">
        <f t="shared" ref="E26" si="0">SUM(E22:E25)</f>
        <v>#VALUE!</v>
      </c>
      <c r="F26" s="40">
        <f>SUM(F22:F25)</f>
        <v>0</v>
      </c>
      <c r="G26" s="41"/>
    </row>
    <row r="27" spans="1:8" ht="14.25" customHeight="1" thickBot="1">
      <c r="A27" s="22"/>
      <c r="B27" s="33"/>
      <c r="C27" s="34"/>
      <c r="D27" s="34"/>
      <c r="E27" s="34"/>
      <c r="F27" s="34"/>
      <c r="G27" s="35"/>
      <c r="H27" s="22"/>
    </row>
    <row r="28" spans="1:8" ht="14.25" customHeight="1">
      <c r="B28" s="19" t="s">
        <v>63</v>
      </c>
      <c r="C28" s="20" t="s">
        <v>64</v>
      </c>
      <c r="D28" s="249" t="s">
        <v>9</v>
      </c>
      <c r="E28" s="250"/>
      <c r="F28" s="251"/>
      <c r="G28" s="21" t="s">
        <v>65</v>
      </c>
    </row>
    <row r="29" spans="1:8" ht="14.25" customHeight="1">
      <c r="A29" s="22"/>
      <c r="B29" s="254"/>
      <c r="C29" s="255"/>
      <c r="D29" s="36" t="str">
        <f>'Additional Info &amp; Definitions'!$D$16</f>
        <v>Fiscal Year 2023</v>
      </c>
      <c r="E29" s="14" t="s">
        <v>81</v>
      </c>
      <c r="F29" s="37" t="str">
        <f>'Additional Info &amp; Definitions'!$F$16</f>
        <v>Fiscal Year 2025</v>
      </c>
      <c r="G29" s="23"/>
    </row>
    <row r="30" spans="1:8" ht="15.95" thickBot="1">
      <c r="B30" s="42" t="s">
        <v>82</v>
      </c>
      <c r="C30" s="43" t="s">
        <v>82</v>
      </c>
      <c r="D30" s="75">
        <f>'Annual Grant Personnel Summary'!I61</f>
        <v>0</v>
      </c>
      <c r="E30" s="76">
        <f>'Annual Grant Personnel Summary'!Q61</f>
        <v>0</v>
      </c>
      <c r="F30" s="77">
        <f>'Annual Grant Personnel Summary'!Y61</f>
        <v>0</v>
      </c>
      <c r="G30" s="26"/>
    </row>
    <row r="31" spans="1:8" ht="20.100000000000001" thickBot="1">
      <c r="B31" s="237" t="s">
        <v>83</v>
      </c>
      <c r="C31" s="238"/>
      <c r="D31" s="29">
        <f>D30</f>
        <v>0</v>
      </c>
      <c r="E31" s="30">
        <f t="shared" ref="E31:F31" si="1">E30</f>
        <v>0</v>
      </c>
      <c r="F31" s="31">
        <f t="shared" si="1"/>
        <v>0</v>
      </c>
      <c r="G31" s="41"/>
    </row>
    <row r="32" spans="1:8" ht="14.25" customHeight="1" thickBot="1">
      <c r="B32" s="44"/>
      <c r="C32" s="45"/>
      <c r="D32" s="46"/>
      <c r="E32" s="46"/>
      <c r="F32" s="46"/>
      <c r="G32" s="47"/>
    </row>
    <row r="33" spans="1:7" ht="20.100000000000001" thickBot="1">
      <c r="B33" s="246" t="s">
        <v>84</v>
      </c>
      <c r="C33" s="247"/>
      <c r="D33" s="247"/>
      <c r="E33" s="247"/>
      <c r="F33" s="247"/>
      <c r="G33" s="248"/>
    </row>
    <row r="34" spans="1:7" ht="14.25" customHeight="1">
      <c r="B34" s="19" t="s">
        <v>85</v>
      </c>
      <c r="C34" s="20" t="s">
        <v>64</v>
      </c>
      <c r="D34" s="249" t="s">
        <v>9</v>
      </c>
      <c r="E34" s="250"/>
      <c r="F34" s="251"/>
      <c r="G34" s="21" t="s">
        <v>65</v>
      </c>
    </row>
    <row r="35" spans="1:7" ht="14.25" customHeight="1">
      <c r="A35" s="22"/>
      <c r="B35" s="242"/>
      <c r="C35" s="243"/>
      <c r="D35" s="36" t="str">
        <f>'Additional Info &amp; Definitions'!$D$16</f>
        <v>Fiscal Year 2023</v>
      </c>
      <c r="E35" s="14" t="str">
        <f>'Additional Info &amp; Definitions'!$E$16</f>
        <v>Fiscal Year 2024</v>
      </c>
      <c r="F35" s="37" t="str">
        <f>'Additional Info &amp; Definitions'!$F$16</f>
        <v>Fiscal Year 2025</v>
      </c>
      <c r="G35" s="23"/>
    </row>
    <row r="36" spans="1:7" ht="14.25" customHeight="1">
      <c r="B36" s="24" t="s">
        <v>86</v>
      </c>
      <c r="C36" s="48" t="s">
        <v>87</v>
      </c>
      <c r="D36" s="115">
        <v>750</v>
      </c>
      <c r="E36" s="104"/>
      <c r="F36" s="105"/>
      <c r="G36" s="26" t="s">
        <v>88</v>
      </c>
    </row>
    <row r="37" spans="1:7" ht="14.25" customHeight="1">
      <c r="B37" s="24" t="s">
        <v>86</v>
      </c>
      <c r="C37" s="48" t="s">
        <v>89</v>
      </c>
      <c r="D37" s="189">
        <v>80</v>
      </c>
      <c r="E37" s="104"/>
      <c r="F37" s="105"/>
      <c r="G37" s="26" t="s">
        <v>90</v>
      </c>
    </row>
    <row r="38" spans="1:7" ht="14.25" customHeight="1">
      <c r="B38" s="24" t="s">
        <v>86</v>
      </c>
      <c r="C38" s="48"/>
      <c r="D38" s="115"/>
      <c r="E38" s="104"/>
      <c r="F38" s="105"/>
      <c r="G38" s="26"/>
    </row>
    <row r="39" spans="1:7" ht="14.25" customHeight="1">
      <c r="B39" s="24" t="s">
        <v>86</v>
      </c>
      <c r="C39" s="48"/>
      <c r="D39" s="115"/>
      <c r="E39" s="104"/>
      <c r="F39" s="105"/>
      <c r="G39" s="26"/>
    </row>
    <row r="40" spans="1:7" ht="14.25" customHeight="1">
      <c r="B40" s="24" t="s">
        <v>86</v>
      </c>
      <c r="C40" s="48"/>
      <c r="D40" s="115"/>
      <c r="E40" s="104"/>
      <c r="F40" s="105"/>
      <c r="G40" s="26"/>
    </row>
    <row r="41" spans="1:7" ht="14.25" customHeight="1">
      <c r="B41" s="24" t="s">
        <v>86</v>
      </c>
      <c r="C41" s="48"/>
      <c r="D41" s="115"/>
      <c r="E41" s="104"/>
      <c r="F41" s="105"/>
      <c r="G41" s="26"/>
    </row>
    <row r="42" spans="1:7" ht="14.25" customHeight="1">
      <c r="B42" s="24" t="s">
        <v>86</v>
      </c>
      <c r="C42" s="48"/>
      <c r="D42" s="115"/>
      <c r="E42" s="104"/>
      <c r="F42" s="105"/>
      <c r="G42" s="26"/>
    </row>
    <row r="43" spans="1:7" ht="14.25" customHeight="1">
      <c r="B43" s="24" t="s">
        <v>86</v>
      </c>
      <c r="C43" s="48"/>
      <c r="D43" s="115"/>
      <c r="E43" s="104"/>
      <c r="F43" s="105"/>
      <c r="G43" s="26"/>
    </row>
    <row r="44" spans="1:7" ht="14.25" customHeight="1">
      <c r="B44" s="24" t="s">
        <v>86</v>
      </c>
      <c r="C44" s="48"/>
      <c r="D44" s="115"/>
      <c r="E44" s="104"/>
      <c r="F44" s="105"/>
      <c r="G44" s="26"/>
    </row>
    <row r="45" spans="1:7" ht="14.25" customHeight="1">
      <c r="B45" s="24" t="s">
        <v>86</v>
      </c>
      <c r="C45" s="48"/>
      <c r="D45" s="115"/>
      <c r="E45" s="104"/>
      <c r="F45" s="105"/>
      <c r="G45" s="26"/>
    </row>
    <row r="46" spans="1:7" ht="14.25" customHeight="1">
      <c r="B46" s="24" t="s">
        <v>86</v>
      </c>
      <c r="C46" s="48"/>
      <c r="D46" s="115"/>
      <c r="E46" s="104"/>
      <c r="F46" s="105"/>
      <c r="G46" s="26"/>
    </row>
    <row r="47" spans="1:7" ht="14.25" customHeight="1">
      <c r="B47" s="24" t="s">
        <v>86</v>
      </c>
      <c r="C47" s="48"/>
      <c r="D47" s="115"/>
      <c r="E47" s="104"/>
      <c r="F47" s="105"/>
      <c r="G47" s="26"/>
    </row>
    <row r="48" spans="1:7" ht="14.25" customHeight="1">
      <c r="B48" s="24" t="s">
        <v>86</v>
      </c>
      <c r="C48" s="48"/>
      <c r="D48" s="115"/>
      <c r="E48" s="104"/>
      <c r="F48" s="105"/>
      <c r="G48" s="26"/>
    </row>
    <row r="49" spans="1:7" ht="14.25" customHeight="1">
      <c r="B49" s="24" t="s">
        <v>86</v>
      </c>
      <c r="C49" s="48"/>
      <c r="D49" s="115"/>
      <c r="E49" s="104"/>
      <c r="F49" s="105"/>
      <c r="G49" s="26"/>
    </row>
    <row r="50" spans="1:7" ht="14.25" customHeight="1" thickBot="1">
      <c r="B50" s="27" t="s">
        <v>86</v>
      </c>
      <c r="C50" s="50"/>
      <c r="D50" s="116"/>
      <c r="E50" s="117"/>
      <c r="F50" s="118"/>
      <c r="G50" s="51"/>
    </row>
    <row r="51" spans="1:7" ht="21" thickTop="1" thickBot="1">
      <c r="B51" s="252" t="s">
        <v>91</v>
      </c>
      <c r="C51" s="253"/>
      <c r="D51" s="38">
        <f>SUM(D36:D50)</f>
        <v>830</v>
      </c>
      <c r="E51" s="39">
        <f t="shared" ref="E51:F51" si="2">SUM(E36:E50)</f>
        <v>0</v>
      </c>
      <c r="F51" s="40">
        <f t="shared" si="2"/>
        <v>0</v>
      </c>
      <c r="G51" s="41"/>
    </row>
    <row r="52" spans="1:7" ht="14.25" customHeight="1" thickBot="1">
      <c r="B52" s="44"/>
      <c r="C52" s="45"/>
      <c r="D52" s="46"/>
      <c r="E52" s="46"/>
      <c r="F52" s="46"/>
      <c r="G52" s="47"/>
    </row>
    <row r="53" spans="1:7" ht="20.100000000000001" thickBot="1">
      <c r="B53" s="246" t="s">
        <v>92</v>
      </c>
      <c r="C53" s="247"/>
      <c r="D53" s="247"/>
      <c r="E53" s="247"/>
      <c r="F53" s="247"/>
      <c r="G53" s="248"/>
    </row>
    <row r="54" spans="1:7" ht="14.25" customHeight="1">
      <c r="B54" s="19" t="s">
        <v>93</v>
      </c>
      <c r="C54" s="20" t="s">
        <v>64</v>
      </c>
      <c r="D54" s="249" t="s">
        <v>9</v>
      </c>
      <c r="E54" s="250"/>
      <c r="F54" s="251"/>
      <c r="G54" s="21" t="s">
        <v>65</v>
      </c>
    </row>
    <row r="55" spans="1:7" ht="14.25" customHeight="1">
      <c r="A55" s="22"/>
      <c r="B55" s="242"/>
      <c r="C55" s="243"/>
      <c r="D55" s="36" t="str">
        <f>'Additional Info &amp; Definitions'!$D$16</f>
        <v>Fiscal Year 2023</v>
      </c>
      <c r="E55" s="14" t="str">
        <f>'Additional Info &amp; Definitions'!$E$16</f>
        <v>Fiscal Year 2024</v>
      </c>
      <c r="F55" s="37" t="str">
        <f>'Additional Info &amp; Definitions'!$F$16</f>
        <v>Fiscal Year 2025</v>
      </c>
      <c r="G55" s="23"/>
    </row>
    <row r="56" spans="1:7" ht="14.25" customHeight="1">
      <c r="B56" s="24" t="s">
        <v>92</v>
      </c>
      <c r="C56" s="48"/>
      <c r="D56" s="115"/>
      <c r="E56" s="104"/>
      <c r="F56" s="105"/>
      <c r="G56" s="51"/>
    </row>
    <row r="57" spans="1:7" ht="14.25" customHeight="1">
      <c r="B57" s="24" t="s">
        <v>92</v>
      </c>
      <c r="C57" s="48"/>
      <c r="D57" s="132"/>
      <c r="E57" s="104"/>
      <c r="F57" s="105"/>
      <c r="G57" s="51"/>
    </row>
    <row r="58" spans="1:7" ht="14.25" customHeight="1">
      <c r="B58" s="24" t="s">
        <v>92</v>
      </c>
      <c r="C58" s="48"/>
      <c r="D58" s="115"/>
      <c r="E58" s="104"/>
      <c r="F58" s="105"/>
      <c r="G58" s="51"/>
    </row>
    <row r="59" spans="1:7" ht="14.25" customHeight="1">
      <c r="B59" s="24" t="s">
        <v>92</v>
      </c>
      <c r="C59" s="48"/>
      <c r="D59" s="115"/>
      <c r="E59" s="104"/>
      <c r="F59" s="105"/>
      <c r="G59" s="51"/>
    </row>
    <row r="60" spans="1:7" ht="14.25" customHeight="1" thickBot="1">
      <c r="B60" s="27" t="s">
        <v>92</v>
      </c>
      <c r="C60" s="50"/>
      <c r="D60" s="116"/>
      <c r="E60" s="117"/>
      <c r="F60" s="118"/>
      <c r="G60" s="51"/>
    </row>
    <row r="61" spans="1:7" ht="21" thickTop="1" thickBot="1">
      <c r="B61" s="252" t="s">
        <v>94</v>
      </c>
      <c r="C61" s="253"/>
      <c r="D61" s="38">
        <f>SUM(D56:D60)</f>
        <v>0</v>
      </c>
      <c r="E61" s="39">
        <f t="shared" ref="E61:F61" si="3">SUM(E56:E60)</f>
        <v>0</v>
      </c>
      <c r="F61" s="40">
        <f t="shared" si="3"/>
        <v>0</v>
      </c>
      <c r="G61" s="41"/>
    </row>
    <row r="62" spans="1:7" ht="14.25" customHeight="1" thickBot="1">
      <c r="B62" s="52"/>
      <c r="C62" s="53"/>
      <c r="D62" s="34"/>
      <c r="E62" s="34"/>
      <c r="F62" s="34"/>
      <c r="G62" s="35"/>
    </row>
    <row r="63" spans="1:7" ht="20.100000000000001" thickBot="1">
      <c r="B63" s="246" t="s">
        <v>95</v>
      </c>
      <c r="C63" s="247"/>
      <c r="D63" s="247"/>
      <c r="E63" s="247"/>
      <c r="F63" s="247"/>
      <c r="G63" s="248"/>
    </row>
    <row r="64" spans="1:7" ht="14.25" customHeight="1">
      <c r="B64" s="19" t="s">
        <v>96</v>
      </c>
      <c r="C64" s="20" t="s">
        <v>64</v>
      </c>
      <c r="D64" s="249" t="s">
        <v>9</v>
      </c>
      <c r="E64" s="250"/>
      <c r="F64" s="251"/>
      <c r="G64" s="21" t="s">
        <v>65</v>
      </c>
    </row>
    <row r="65" spans="1:7" ht="14.25" customHeight="1">
      <c r="B65" s="244"/>
      <c r="C65" s="245"/>
      <c r="D65" s="36" t="str">
        <f>'Additional Info &amp; Definitions'!$D$16</f>
        <v>Fiscal Year 2023</v>
      </c>
      <c r="E65" s="14" t="str">
        <f>'Additional Info &amp; Definitions'!$E$16</f>
        <v>Fiscal Year 2024</v>
      </c>
      <c r="F65" s="37" t="str">
        <f>'Additional Info &amp; Definitions'!$F$16</f>
        <v>Fiscal Year 2025</v>
      </c>
      <c r="G65" s="23"/>
    </row>
    <row r="66" spans="1:7" ht="14.25" customHeight="1">
      <c r="B66" s="24" t="s">
        <v>97</v>
      </c>
      <c r="C66" s="54"/>
      <c r="D66" s="115"/>
      <c r="E66" s="104"/>
      <c r="F66" s="105"/>
      <c r="G66" s="55"/>
    </row>
    <row r="67" spans="1:7" ht="14.25" customHeight="1">
      <c r="B67" s="24" t="s">
        <v>97</v>
      </c>
      <c r="C67" s="54"/>
      <c r="D67" s="115"/>
      <c r="E67" s="104"/>
      <c r="F67" s="105"/>
      <c r="G67" s="55"/>
    </row>
    <row r="68" spans="1:7" ht="14.25" customHeight="1">
      <c r="B68" s="24" t="s">
        <v>98</v>
      </c>
      <c r="C68" s="54"/>
      <c r="D68" s="115"/>
      <c r="E68" s="104"/>
      <c r="F68" s="105"/>
      <c r="G68" s="55"/>
    </row>
    <row r="69" spans="1:7" ht="14.25" customHeight="1">
      <c r="B69" s="24" t="s">
        <v>98</v>
      </c>
      <c r="C69" s="54"/>
      <c r="D69" s="115"/>
      <c r="E69" s="104"/>
      <c r="F69" s="105"/>
      <c r="G69" s="55"/>
    </row>
    <row r="70" spans="1:7" ht="14.25" customHeight="1">
      <c r="B70" s="155" t="s">
        <v>99</v>
      </c>
      <c r="C70" s="156"/>
      <c r="D70" s="157"/>
      <c r="E70" s="158"/>
      <c r="F70" s="159"/>
      <c r="G70" s="55"/>
    </row>
    <row r="71" spans="1:7" ht="14.25" customHeight="1">
      <c r="B71" s="155" t="s">
        <v>99</v>
      </c>
      <c r="C71" s="156"/>
      <c r="D71" s="157"/>
      <c r="E71" s="158"/>
      <c r="F71" s="159"/>
      <c r="G71" s="55"/>
    </row>
    <row r="72" spans="1:7" ht="14.25" customHeight="1" thickBot="1">
      <c r="B72" s="27" t="s">
        <v>100</v>
      </c>
      <c r="C72" s="56"/>
      <c r="D72" s="116"/>
      <c r="E72" s="117"/>
      <c r="F72" s="118"/>
      <c r="G72" s="55"/>
    </row>
    <row r="73" spans="1:7" ht="21" thickTop="1" thickBot="1">
      <c r="B73" s="237" t="s">
        <v>101</v>
      </c>
      <c r="C73" s="238"/>
      <c r="D73" s="38">
        <f>SUM(D66:D72)</f>
        <v>0</v>
      </c>
      <c r="E73" s="39">
        <f>SUM(E66:E72)</f>
        <v>0</v>
      </c>
      <c r="F73" s="40">
        <f>SUM(F66:F72)</f>
        <v>0</v>
      </c>
      <c r="G73" s="41"/>
    </row>
    <row r="74" spans="1:7" ht="14.25" customHeight="1" thickBot="1">
      <c r="B74" s="44"/>
      <c r="C74" s="45"/>
      <c r="D74" s="46"/>
      <c r="E74" s="46"/>
      <c r="F74" s="46"/>
      <c r="G74" s="47"/>
    </row>
    <row r="75" spans="1:7" ht="20.100000000000001" thickBot="1">
      <c r="B75" s="259" t="s">
        <v>102</v>
      </c>
      <c r="C75" s="260"/>
      <c r="D75" s="260"/>
      <c r="E75" s="260"/>
      <c r="F75" s="260"/>
      <c r="G75" s="261"/>
    </row>
    <row r="76" spans="1:7" ht="14.25" customHeight="1">
      <c r="A76" s="22"/>
      <c r="B76" s="33"/>
      <c r="C76" s="34"/>
      <c r="D76" s="249" t="s">
        <v>103</v>
      </c>
      <c r="E76" s="250"/>
      <c r="F76" s="251"/>
      <c r="G76" s="21" t="s">
        <v>65</v>
      </c>
    </row>
    <row r="77" spans="1:7" ht="14.25" customHeight="1">
      <c r="A77" s="22"/>
      <c r="B77" s="33"/>
      <c r="C77" s="34"/>
      <c r="D77" s="36" t="str">
        <f>'Additional Info &amp; Definitions'!$D$16</f>
        <v>Fiscal Year 2023</v>
      </c>
      <c r="E77" s="14" t="str">
        <f>'Additional Info &amp; Definitions'!$E$16</f>
        <v>Fiscal Year 2024</v>
      </c>
      <c r="F77" s="37" t="str">
        <f>'Additional Info &amp; Definitions'!$F$16</f>
        <v>Fiscal Year 2025</v>
      </c>
      <c r="G77" s="57"/>
    </row>
    <row r="78" spans="1:7" ht="20.100000000000001" thickBot="1">
      <c r="B78" s="252" t="s">
        <v>104</v>
      </c>
      <c r="C78" s="253"/>
      <c r="D78" s="72">
        <f>SUM(D18,D26,D31,D51,D61,D73,)</f>
        <v>84854.24</v>
      </c>
      <c r="E78" s="73" t="e">
        <f>SUM(E18,E26,E31,E51,E61,E73,)</f>
        <v>#VALUE!</v>
      </c>
      <c r="F78" s="74">
        <f>SUM(F18,F26,F31,F51,F61,F73,)</f>
        <v>0</v>
      </c>
      <c r="G78" s="41"/>
    </row>
    <row r="79" spans="1:7" ht="14.25" customHeight="1" thickBot="1">
      <c r="B79" s="44"/>
      <c r="C79" s="45"/>
      <c r="D79" s="46"/>
      <c r="E79" s="46"/>
      <c r="F79" s="46"/>
      <c r="G79" s="58"/>
    </row>
    <row r="80" spans="1:7" ht="20.100000000000001" thickBot="1">
      <c r="B80" s="239" t="s">
        <v>105</v>
      </c>
      <c r="C80" s="240"/>
      <c r="D80" s="240"/>
      <c r="E80" s="240"/>
      <c r="F80" s="240"/>
      <c r="G80" s="241"/>
    </row>
    <row r="81" spans="1:9" ht="14.25" customHeight="1">
      <c r="B81" s="19" t="s">
        <v>63</v>
      </c>
      <c r="C81" s="20" t="s">
        <v>64</v>
      </c>
      <c r="D81" s="249" t="s">
        <v>103</v>
      </c>
      <c r="E81" s="250"/>
      <c r="F81" s="251"/>
      <c r="G81" s="21" t="s">
        <v>65</v>
      </c>
    </row>
    <row r="82" spans="1:9" ht="14.25" customHeight="1">
      <c r="A82" s="22"/>
      <c r="B82" s="270"/>
      <c r="C82" s="271"/>
      <c r="D82" s="36" t="str">
        <f>'Additional Info &amp; Definitions'!$D$16</f>
        <v>Fiscal Year 2023</v>
      </c>
      <c r="E82" s="14" t="str">
        <f>'Additional Info &amp; Definitions'!$E$16</f>
        <v>Fiscal Year 2024</v>
      </c>
      <c r="F82" s="37" t="str">
        <f>'Additional Info &amp; Definitions'!$F$16</f>
        <v>Fiscal Year 2025</v>
      </c>
      <c r="G82" s="23"/>
    </row>
    <row r="83" spans="1:9" ht="14.25" customHeight="1" thickBot="1">
      <c r="B83" s="27" t="s">
        <v>105</v>
      </c>
      <c r="C83" s="28" t="s">
        <v>106</v>
      </c>
      <c r="D83" s="100">
        <f>ROUNDUP(D78*0.02,-1)</f>
        <v>1700</v>
      </c>
      <c r="E83" s="100" t="e">
        <f t="shared" ref="E83:F83" si="4">ROUNDUP(E78*0.02,-1)</f>
        <v>#VALUE!</v>
      </c>
      <c r="F83" s="127">
        <f t="shared" si="4"/>
        <v>0</v>
      </c>
      <c r="G83" s="125"/>
    </row>
    <row r="84" spans="1:9" ht="14.25" customHeight="1">
      <c r="B84" s="33"/>
      <c r="C84" s="34"/>
      <c r="D84" s="60"/>
      <c r="E84" s="60"/>
      <c r="F84" s="60"/>
      <c r="G84" s="61"/>
    </row>
    <row r="85" spans="1:9" ht="14.25" customHeight="1" thickBot="1">
      <c r="B85" s="62"/>
      <c r="C85" s="46"/>
      <c r="D85" s="46"/>
      <c r="E85" s="46"/>
      <c r="F85" s="46"/>
      <c r="G85" s="47"/>
    </row>
    <row r="86" spans="1:9" s="64" customFormat="1" ht="27" thickBot="1">
      <c r="A86" s="63"/>
      <c r="B86" s="266" t="s">
        <v>107</v>
      </c>
      <c r="C86" s="267"/>
      <c r="D86" s="268"/>
      <c r="E86" s="268"/>
      <c r="F86" s="268"/>
      <c r="G86" s="269"/>
      <c r="H86" s="63"/>
    </row>
    <row r="87" spans="1:9" ht="14.25" customHeight="1">
      <c r="A87" s="22"/>
      <c r="B87" s="33"/>
      <c r="C87" s="34"/>
      <c r="D87" s="249" t="s">
        <v>103</v>
      </c>
      <c r="E87" s="250"/>
      <c r="F87" s="251"/>
      <c r="G87" s="21" t="s">
        <v>65</v>
      </c>
      <c r="H87" s="22"/>
    </row>
    <row r="88" spans="1:9" ht="14.25" customHeight="1">
      <c r="A88" s="22"/>
      <c r="B88" s="33"/>
      <c r="C88" s="34"/>
      <c r="D88" s="36" t="str">
        <f>'Additional Info &amp; Definitions'!$D$16</f>
        <v>Fiscal Year 2023</v>
      </c>
      <c r="E88" s="14" t="str">
        <f>'Additional Info &amp; Definitions'!$E$16</f>
        <v>Fiscal Year 2024</v>
      </c>
      <c r="F88" s="37" t="str">
        <f>'Additional Info &amp; Definitions'!$F$16</f>
        <v>Fiscal Year 2025</v>
      </c>
      <c r="G88" s="57"/>
      <c r="H88" s="22"/>
    </row>
    <row r="89" spans="1:9" ht="20.100000000000001" thickBot="1">
      <c r="A89" s="22"/>
      <c r="B89" s="264" t="s">
        <v>108</v>
      </c>
      <c r="C89" s="265"/>
      <c r="D89" s="72">
        <f>SUM(D78,D83)</f>
        <v>86554.240000000005</v>
      </c>
      <c r="E89" s="73" t="e">
        <f t="shared" ref="E89:F89" si="5">SUM(E78,E83)</f>
        <v>#VALUE!</v>
      </c>
      <c r="F89" s="74">
        <f t="shared" si="5"/>
        <v>0</v>
      </c>
      <c r="G89" s="126"/>
      <c r="H89" s="121"/>
      <c r="I89"/>
    </row>
    <row r="90" spans="1:9" ht="14.25" customHeight="1" thickBot="1">
      <c r="B90" s="33"/>
      <c r="C90" s="59"/>
      <c r="D90" s="131"/>
      <c r="E90" s="131"/>
      <c r="F90" s="131"/>
      <c r="G90" s="129"/>
      <c r="H90" s="22"/>
    </row>
    <row r="91" spans="1:9" ht="14.25" customHeight="1" thickBot="1">
      <c r="B91" s="33"/>
      <c r="C91" s="34"/>
      <c r="D91" s="97" t="str">
        <f>'Additional Info &amp; Definitions'!$D$16</f>
        <v>Fiscal Year 2023</v>
      </c>
      <c r="E91" s="98" t="str">
        <f>'Additional Info &amp; Definitions'!$E$16</f>
        <v>Fiscal Year 2024</v>
      </c>
      <c r="F91" s="99" t="str">
        <f>'Additional Info &amp; Definitions'!$F$16</f>
        <v>Fiscal Year 2025</v>
      </c>
      <c r="G91" s="130"/>
      <c r="H91" s="22"/>
    </row>
    <row r="92" spans="1:9" ht="27" thickBot="1">
      <c r="B92" s="262" t="s">
        <v>109</v>
      </c>
      <c r="C92" s="263"/>
      <c r="D92" s="72">
        <f>ROUNDUP(D89,-2)</f>
        <v>86600</v>
      </c>
      <c r="E92" s="72" t="e">
        <f t="shared" ref="E92:F92" si="6">ROUNDUP(E89,-2)</f>
        <v>#VALUE!</v>
      </c>
      <c r="F92" s="128">
        <f t="shared" si="6"/>
        <v>0</v>
      </c>
      <c r="G92" s="41"/>
      <c r="H92" s="133" t="e">
        <f>IF((OR(D92&gt;100000,E92&gt;100000,F92&gt;100000)),"OVER BUDGET"," ")</f>
        <v>#VALUE!</v>
      </c>
      <c r="I92" s="65" t="e">
        <f>IF(H92="OVER BUDGET","One or more fiscal years is over our $100,000 limit. Please reduce your budget to below $100,000 before submitting.", " ")</f>
        <v>#VALUE!</v>
      </c>
    </row>
    <row r="93" spans="1:9" ht="14.25" customHeight="1">
      <c r="B93" s="66"/>
      <c r="C93" s="67"/>
      <c r="D93" s="68"/>
      <c r="E93" s="68"/>
      <c r="F93" s="68"/>
      <c r="G93" s="67"/>
    </row>
    <row r="94" spans="1:9" ht="14.25" customHeight="1">
      <c r="B94" s="66"/>
      <c r="C94" s="67"/>
      <c r="D94" s="68"/>
      <c r="E94" s="68"/>
      <c r="F94" s="68"/>
      <c r="G94" s="67"/>
    </row>
    <row r="95" spans="1:9" ht="14.25" customHeight="1">
      <c r="B95" s="66"/>
      <c r="C95" s="67"/>
      <c r="D95" s="68"/>
      <c r="E95" s="68"/>
      <c r="F95" s="68"/>
      <c r="G95" s="67"/>
    </row>
    <row r="96" spans="1:9" ht="14.25" customHeight="1">
      <c r="B96" s="66"/>
      <c r="C96" s="67"/>
      <c r="D96" s="68"/>
      <c r="E96" s="68"/>
      <c r="F96" s="68"/>
      <c r="G96" s="67"/>
    </row>
    <row r="97" spans="2:7" ht="14.25" customHeight="1">
      <c r="B97" s="66"/>
      <c r="C97" s="67"/>
      <c r="D97" s="68"/>
      <c r="E97" s="68"/>
      <c r="F97" s="68"/>
      <c r="G97" s="67"/>
    </row>
    <row r="98" spans="2:7" ht="14.25" customHeight="1">
      <c r="B98" s="66"/>
      <c r="C98" s="67"/>
      <c r="D98" s="68"/>
      <c r="E98" s="68"/>
      <c r="F98" s="68"/>
      <c r="G98" s="67"/>
    </row>
    <row r="99" spans="2:7" ht="14.25" customHeight="1">
      <c r="B99" s="66"/>
      <c r="C99" s="67"/>
      <c r="D99" s="68"/>
      <c r="E99" s="68"/>
      <c r="F99" s="68"/>
      <c r="G99" s="67"/>
    </row>
    <row r="100" spans="2:7" ht="14.25" customHeight="1">
      <c r="B100" s="66"/>
      <c r="C100" s="67"/>
      <c r="D100" s="68"/>
      <c r="E100" s="68"/>
      <c r="F100" s="68"/>
      <c r="G100" s="67"/>
    </row>
    <row r="101" spans="2:7" ht="14.25" customHeight="1">
      <c r="B101" s="66"/>
      <c r="C101" s="67"/>
      <c r="D101" s="68"/>
      <c r="E101" s="68"/>
      <c r="F101" s="68"/>
      <c r="G101" s="67"/>
    </row>
    <row r="102" spans="2:7" ht="14.25" customHeight="1">
      <c r="B102" s="67"/>
      <c r="C102" s="67"/>
      <c r="D102" s="68"/>
      <c r="E102" s="68"/>
      <c r="F102" s="68"/>
      <c r="G102" s="67"/>
    </row>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sheetProtection algorithmName="SHA-512" hashValue="88bwopDuTPVW/8JI9VJwuLM16JT8DOrjYMv8a0cKBBcP1Cd+IzOE/3BhIU9PQaFQrlb1i/DUA+UwoGCyvhNidg==" saltValue="7Li9Fua5gSoC6nNuQSuDnQ==" spinCount="100000" sheet="1" objects="1" scenarios="1"/>
  <protectedRanges>
    <protectedRange sqref="C66:F72" name="Travel"/>
    <protectedRange sqref="C56:F60" name="Capital Equipment"/>
    <protectedRange sqref="C36:F50" name="Supplies"/>
    <protectedRange sqref="G14:G18 G22:G26 G30:G31 G36:G51 G56:G61 G66:G73 G78 G92" name="Notes"/>
  </protectedRanges>
  <mergeCells count="38">
    <mergeCell ref="B2:G2"/>
    <mergeCell ref="B11:G11"/>
    <mergeCell ref="D12:F12"/>
    <mergeCell ref="B51:C51"/>
    <mergeCell ref="D20:F20"/>
    <mergeCell ref="B26:C26"/>
    <mergeCell ref="B33:G33"/>
    <mergeCell ref="D34:F34"/>
    <mergeCell ref="D28:F28"/>
    <mergeCell ref="B31:C31"/>
    <mergeCell ref="B13:C13"/>
    <mergeCell ref="B21:C21"/>
    <mergeCell ref="B9:G9"/>
    <mergeCell ref="D81:F81"/>
    <mergeCell ref="B75:G75"/>
    <mergeCell ref="D76:F76"/>
    <mergeCell ref="B78:C78"/>
    <mergeCell ref="B92:C92"/>
    <mergeCell ref="B89:C89"/>
    <mergeCell ref="B86:G86"/>
    <mergeCell ref="D87:F87"/>
    <mergeCell ref="B82:C82"/>
    <mergeCell ref="B73:C73"/>
    <mergeCell ref="B80:G80"/>
    <mergeCell ref="B5:G5"/>
    <mergeCell ref="B6:G6"/>
    <mergeCell ref="B55:C55"/>
    <mergeCell ref="B65:C65"/>
    <mergeCell ref="B53:G53"/>
    <mergeCell ref="D54:F54"/>
    <mergeCell ref="B61:C61"/>
    <mergeCell ref="B63:G63"/>
    <mergeCell ref="D64:F64"/>
    <mergeCell ref="B29:C29"/>
    <mergeCell ref="B18:C18"/>
    <mergeCell ref="B35:C35"/>
    <mergeCell ref="B7:G7"/>
    <mergeCell ref="B8:G8"/>
  </mergeCells>
  <conditionalFormatting sqref="H92">
    <cfRule type="containsText" dxfId="1" priority="1" operator="containsText" text="OVER BUDGET">
      <formula>NOT(ISERROR(SEARCH("OVER BUDGET",H92)))</formula>
    </cfRule>
  </conditionalFormatting>
  <dataValidations count="9">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92:F92" xr:uid="{2CC27E8D-7FFC-4E43-8CE2-4ED6B52BBD43}"/>
    <dataValidation allowBlank="1" showInputMessage="1" showErrorMessage="1" promptTitle="Administrative Service Charge" prompt="Note: All ASCs are rounded up to the nearest multiple of $10. " sqref="D83:F83" xr:uid="{AB473368-4C11-4406-A64F-CA0556BEC8A6}"/>
    <dataValidation allowBlank="1" showInputMessage="1" showErrorMessage="1" promptTitle="Additional Information" prompt="More information on Capital Equipment can be found in the Additional Info &amp; Definitions sheet. " sqref="B53:G53" xr:uid="{F5E56512-9A1E-44E5-917F-4829607AD3DE}"/>
    <dataValidation allowBlank="1" showInputMessage="1" showErrorMessage="1" promptTitle="Additional Information" prompt="More information on Administrative Service Charge can be found in the Additional Info &amp; Definitions sheet. " sqref="B80:G80" xr:uid="{0F3CFF8C-22DB-4E73-BC8A-1447B420D3EB}"/>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6"/>
  <sheetViews>
    <sheetView tabSelected="1" topLeftCell="A28" workbookViewId="0">
      <selection activeCell="C46" sqref="C46"/>
    </sheetView>
  </sheetViews>
  <sheetFormatPr defaultColWidth="9" defaultRowHeight="15"/>
  <cols>
    <col min="1" max="1" width="3" style="9" customWidth="1"/>
    <col min="2" max="2" width="47.875" style="9" bestFit="1" customWidth="1"/>
    <col min="3" max="5" width="40.5" style="9" customWidth="1"/>
    <col min="6" max="6" width="11.875" style="9" bestFit="1" customWidth="1"/>
    <col min="7" max="7" width="46" style="9" customWidth="1"/>
    <col min="8" max="16384" width="9" style="9"/>
  </cols>
  <sheetData>
    <row r="1" spans="2:7" ht="15.95" thickBot="1"/>
    <row r="2" spans="2:7" ht="27" thickBot="1">
      <c r="B2" s="191" t="str">
        <f>_xlfn.CONCAT("Campus Sustainability Fund - Annual Grant Funding Request - Project Information Summary for", " ",C13)</f>
        <v xml:space="preserve">Campus Sustainability Fund - Annual Grant Funding Request - Project Information Summary for </v>
      </c>
      <c r="C2" s="192"/>
      <c r="D2" s="192"/>
      <c r="E2" s="192"/>
      <c r="F2" s="192"/>
      <c r="G2" s="193"/>
    </row>
    <row r="3" spans="2:7">
      <c r="B3" s="106"/>
      <c r="C3" s="107"/>
      <c r="D3" s="107"/>
      <c r="E3" s="107"/>
      <c r="F3" s="107"/>
      <c r="G3" s="108"/>
    </row>
    <row r="4" spans="2:7" ht="15.95" thickBot="1">
      <c r="B4" s="106"/>
      <c r="C4" s="107"/>
      <c r="D4" s="107"/>
      <c r="E4" s="107"/>
      <c r="F4" s="107"/>
      <c r="G4" s="108"/>
    </row>
    <row r="5" spans="2:7">
      <c r="B5" s="194" t="s">
        <v>110</v>
      </c>
      <c r="C5" s="195"/>
      <c r="D5" s="195"/>
      <c r="E5" s="195"/>
      <c r="F5" s="195"/>
      <c r="G5" s="196"/>
    </row>
    <row r="6" spans="2:7">
      <c r="B6" s="197"/>
      <c r="C6" s="198"/>
      <c r="D6" s="198"/>
      <c r="E6" s="198"/>
      <c r="F6" s="198"/>
      <c r="G6" s="199"/>
    </row>
    <row r="7" spans="2:7">
      <c r="B7" s="197"/>
      <c r="C7" s="198"/>
      <c r="D7" s="198"/>
      <c r="E7" s="198"/>
      <c r="F7" s="198"/>
      <c r="G7" s="199"/>
    </row>
    <row r="8" spans="2:7">
      <c r="B8" s="197"/>
      <c r="C8" s="198"/>
      <c r="D8" s="198"/>
      <c r="E8" s="198"/>
      <c r="F8" s="198"/>
      <c r="G8" s="199"/>
    </row>
    <row r="9" spans="2:7">
      <c r="B9" s="197"/>
      <c r="C9" s="198"/>
      <c r="D9" s="198"/>
      <c r="E9" s="198"/>
      <c r="F9" s="198"/>
      <c r="G9" s="199"/>
    </row>
    <row r="10" spans="2:7" ht="71.25" customHeight="1" thickBot="1">
      <c r="B10" s="200"/>
      <c r="C10" s="201"/>
      <c r="D10" s="201"/>
      <c r="E10" s="201"/>
      <c r="F10" s="201"/>
      <c r="G10" s="202"/>
    </row>
    <row r="11" spans="2:7" ht="15.95" thickBot="1"/>
    <row r="12" spans="2:7" ht="18.95">
      <c r="B12" s="275" t="s">
        <v>111</v>
      </c>
      <c r="C12" s="276"/>
      <c r="D12" s="10"/>
    </row>
    <row r="13" spans="2:7">
      <c r="B13" s="88" t="s">
        <v>112</v>
      </c>
      <c r="C13" s="89"/>
      <c r="D13" s="11"/>
    </row>
    <row r="14" spans="2:7">
      <c r="B14" s="88" t="s">
        <v>113</v>
      </c>
      <c r="C14" s="86"/>
      <c r="D14" s="11"/>
    </row>
    <row r="15" spans="2:7">
      <c r="B15" s="88" t="s">
        <v>114</v>
      </c>
      <c r="C15" s="86"/>
      <c r="D15" s="12"/>
    </row>
    <row r="16" spans="2:7">
      <c r="B16" s="88" t="s">
        <v>115</v>
      </c>
      <c r="C16" s="90" t="s">
        <v>116</v>
      </c>
      <c r="D16" s="12"/>
    </row>
    <row r="17" spans="1:7">
      <c r="B17" s="88" t="s">
        <v>117</v>
      </c>
      <c r="C17" s="90" t="s">
        <v>116</v>
      </c>
      <c r="D17" s="12"/>
    </row>
    <row r="18" spans="1:7">
      <c r="B18" s="88" t="s">
        <v>118</v>
      </c>
      <c r="C18" s="90" t="s">
        <v>116</v>
      </c>
      <c r="D18" s="12"/>
    </row>
    <row r="19" spans="1:7">
      <c r="B19" s="111" t="s">
        <v>119</v>
      </c>
      <c r="C19" s="112" t="s">
        <v>116</v>
      </c>
      <c r="D19" s="12"/>
    </row>
    <row r="20" spans="1:7" ht="15.95" thickBot="1">
      <c r="B20" s="91" t="s">
        <v>120</v>
      </c>
      <c r="C20" s="92" t="s">
        <v>116</v>
      </c>
      <c r="D20" s="13"/>
    </row>
    <row r="21" spans="1:7" ht="15.95" thickBot="1"/>
    <row r="22" spans="1:7" ht="20.100000000000001" thickBot="1">
      <c r="B22" s="275" t="s">
        <v>121</v>
      </c>
      <c r="C22" s="277"/>
      <c r="D22" s="277"/>
      <c r="E22" s="278"/>
      <c r="F22" s="22"/>
    </row>
    <row r="23" spans="1:7">
      <c r="B23" s="93"/>
      <c r="C23" s="97" t="str">
        <f>'Additional Info &amp; Definitions'!$D$16</f>
        <v>Fiscal Year 2023</v>
      </c>
      <c r="D23" s="98" t="str">
        <f>'Additional Info &amp; Definitions'!$E$16</f>
        <v>Fiscal Year 2024</v>
      </c>
      <c r="E23" s="99" t="str">
        <f>'Additional Info &amp; Definitions'!$F$16</f>
        <v>Fiscal Year 2025</v>
      </c>
      <c r="F23" s="22"/>
    </row>
    <row r="24" spans="1:7">
      <c r="B24" s="94" t="s">
        <v>122</v>
      </c>
      <c r="C24" s="78">
        <f>'Annual Grant Operating Budget'!D14+'Annual Grant Operating Budget'!D22</f>
        <v>32922.239999999998</v>
      </c>
      <c r="D24" s="15" t="e">
        <f>'Annual Grant Operating Budget'!E14+'Annual Grant Operating Budget'!E22</f>
        <v>#VALUE!</v>
      </c>
      <c r="E24" s="79">
        <f>'Annual Grant Operating Budget'!F14+'Annual Grant Operating Budget'!F22</f>
        <v>0</v>
      </c>
      <c r="F24" s="22"/>
    </row>
    <row r="25" spans="1:7">
      <c r="B25" s="94" t="s">
        <v>123</v>
      </c>
      <c r="C25" s="78">
        <f>'Annual Grant Operating Budget'!D15+'Annual Grant Operating Budget'!D23</f>
        <v>0</v>
      </c>
      <c r="D25" s="15">
        <f>'Annual Grant Operating Budget'!E15+'Annual Grant Operating Budget'!E23</f>
        <v>0</v>
      </c>
      <c r="E25" s="79">
        <f>'Annual Grant Operating Budget'!F15+'Annual Grant Operating Budget'!F23</f>
        <v>0</v>
      </c>
      <c r="F25" s="22"/>
    </row>
    <row r="26" spans="1:7">
      <c r="B26" s="94" t="s">
        <v>124</v>
      </c>
      <c r="C26" s="78">
        <f>'Annual Grant Operating Budget'!D16+'Annual Grant Operating Budget'!D24</f>
        <v>51102</v>
      </c>
      <c r="D26" s="15">
        <f>'Annual Grant Operating Budget'!E16+'Annual Grant Operating Budget'!E24</f>
        <v>0</v>
      </c>
      <c r="E26" s="79">
        <f>'Annual Grant Operating Budget'!F16+'Annual Grant Operating Budget'!F24</f>
        <v>0</v>
      </c>
      <c r="F26" s="22"/>
    </row>
    <row r="27" spans="1:7">
      <c r="B27" s="94" t="s">
        <v>125</v>
      </c>
      <c r="C27" s="78">
        <f>'Annual Grant Operating Budget'!D17+'Annual Grant Operating Budget'!D25+'Annual Grant Operating Budget'!D30</f>
        <v>0</v>
      </c>
      <c r="D27" s="15">
        <f>'Annual Grant Operating Budget'!E17+'Annual Grant Operating Budget'!E25+'Annual Grant Operating Budget'!E30</f>
        <v>0</v>
      </c>
      <c r="E27" s="79">
        <f>'Annual Grant Operating Budget'!F17+'Annual Grant Operating Budget'!F25+'Annual Grant Operating Budget'!F30</f>
        <v>0</v>
      </c>
      <c r="F27" s="22"/>
    </row>
    <row r="28" spans="1:7">
      <c r="B28" s="94" t="s">
        <v>126</v>
      </c>
      <c r="C28" s="78">
        <f>'Annual Grant Operating Budget'!D51</f>
        <v>830</v>
      </c>
      <c r="D28" s="15">
        <f>'Annual Grant Operating Budget'!E51</f>
        <v>0</v>
      </c>
      <c r="E28" s="79">
        <f>'Annual Grant Operating Budget'!F51</f>
        <v>0</v>
      </c>
      <c r="F28" s="22"/>
    </row>
    <row r="29" spans="1:7">
      <c r="B29" s="94" t="s">
        <v>127</v>
      </c>
      <c r="C29" s="78">
        <f>'Annual Grant Operating Budget'!D61</f>
        <v>0</v>
      </c>
      <c r="D29" s="15">
        <f>'Annual Grant Operating Budget'!E61</f>
        <v>0</v>
      </c>
      <c r="E29" s="79">
        <f>'Annual Grant Operating Budget'!F61</f>
        <v>0</v>
      </c>
      <c r="F29" s="22"/>
    </row>
    <row r="30" spans="1:7">
      <c r="B30" s="95" t="s">
        <v>128</v>
      </c>
      <c r="C30" s="78">
        <f>'Annual Grant Operating Budget'!D73</f>
        <v>0</v>
      </c>
      <c r="D30" s="15">
        <f>'Annual Grant Operating Budget'!E73</f>
        <v>0</v>
      </c>
      <c r="E30" s="79">
        <f>'Annual Grant Operating Budget'!F73</f>
        <v>0</v>
      </c>
      <c r="F30" s="22"/>
    </row>
    <row r="31" spans="1:7" ht="15.95" thickBot="1">
      <c r="B31" s="96" t="s">
        <v>129</v>
      </c>
      <c r="C31" s="100">
        <f>'Annual Grant Operating Budget'!D83</f>
        <v>1700</v>
      </c>
      <c r="D31" s="101" t="e">
        <f>'Annual Grant Operating Budget'!E83</f>
        <v>#VALUE!</v>
      </c>
      <c r="E31" s="102">
        <f>'Annual Grant Operating Budget'!F83</f>
        <v>0</v>
      </c>
      <c r="F31" s="22"/>
    </row>
    <row r="32" spans="1:7" ht="20.100000000000001" thickBot="1">
      <c r="A32" s="22"/>
      <c r="B32" s="87" t="s">
        <v>108</v>
      </c>
      <c r="C32" s="70">
        <f>'Annual Grant Operating Budget'!D92</f>
        <v>86600</v>
      </c>
      <c r="D32" s="70" t="e">
        <f>'Annual Grant Operating Budget'!E92</f>
        <v>#VALUE!</v>
      </c>
      <c r="E32" s="122">
        <f>'Annual Grant Operating Budget'!F92</f>
        <v>0</v>
      </c>
      <c r="F32" s="134" t="e">
        <f>'Annual Grant Operating Budget'!H92</f>
        <v>#VALUE!</v>
      </c>
      <c r="G32" s="65" t="e">
        <f>IF(F32="OVER BUDGET","One or more fiscal years is over our $100,000 limit. Please reduce your budget to below $100,000 before submitting.", " ")</f>
        <v>#VALUE!</v>
      </c>
    </row>
    <row r="33" spans="2:5" ht="15.95" thickBot="1"/>
    <row r="34" spans="2:5" ht="18.95">
      <c r="B34" s="275" t="s">
        <v>130</v>
      </c>
      <c r="C34" s="279"/>
      <c r="D34" s="279"/>
      <c r="E34" s="276"/>
    </row>
    <row r="35" spans="2:5">
      <c r="B35" s="103" t="s">
        <v>131</v>
      </c>
      <c r="C35" s="14" t="str">
        <f>'Additional Info &amp; Definitions'!$D$16</f>
        <v>Fiscal Year 2023</v>
      </c>
      <c r="D35" s="14" t="str">
        <f>'Additional Info &amp; Definitions'!$E$16</f>
        <v>Fiscal Year 2024</v>
      </c>
      <c r="E35" s="37" t="str">
        <f>'Additional Info &amp; Definitions'!$F$16</f>
        <v>Fiscal Year 2025</v>
      </c>
    </row>
    <row r="36" spans="2:5">
      <c r="B36" s="49" t="s">
        <v>132</v>
      </c>
      <c r="C36" s="188">
        <v>15000</v>
      </c>
      <c r="D36" s="104"/>
      <c r="E36" s="105"/>
    </row>
    <row r="37" spans="2:5">
      <c r="B37" s="49" t="s">
        <v>133</v>
      </c>
      <c r="C37" s="188">
        <v>2000</v>
      </c>
      <c r="D37" s="104"/>
      <c r="E37" s="105"/>
    </row>
    <row r="38" spans="2:5">
      <c r="B38" s="49" t="s">
        <v>134</v>
      </c>
      <c r="C38" s="104">
        <v>7000</v>
      </c>
      <c r="D38" s="104"/>
      <c r="E38" s="105"/>
    </row>
    <row r="39" spans="2:5">
      <c r="B39" s="49" t="s">
        <v>135</v>
      </c>
      <c r="C39" s="104">
        <v>3000</v>
      </c>
      <c r="D39" s="104"/>
      <c r="E39" s="105"/>
    </row>
    <row r="40" spans="2:5" ht="15.95" thickBot="1">
      <c r="B40" s="49"/>
      <c r="C40" s="104"/>
      <c r="D40" s="104"/>
      <c r="E40" s="105"/>
    </row>
    <row r="41" spans="2:5" ht="20.100000000000001" thickBot="1">
      <c r="B41" s="87" t="s">
        <v>136</v>
      </c>
      <c r="C41" s="70">
        <f>SUM(C36:C40)</f>
        <v>27000</v>
      </c>
      <c r="D41" s="70">
        <f t="shared" ref="D41:E41" si="0">SUM(D36:D40)</f>
        <v>0</v>
      </c>
      <c r="E41" s="71">
        <f t="shared" si="0"/>
        <v>0</v>
      </c>
    </row>
    <row r="42" spans="2:5" ht="20.100000000000001" thickBot="1">
      <c r="B42" s="87" t="s">
        <v>108</v>
      </c>
      <c r="C42" s="70">
        <f>C32</f>
        <v>86600</v>
      </c>
      <c r="D42" s="70" t="e">
        <f t="shared" ref="D42:E42" si="1">D32</f>
        <v>#VALUE!</v>
      </c>
      <c r="E42" s="71">
        <f t="shared" si="1"/>
        <v>0</v>
      </c>
    </row>
    <row r="43" spans="2:5" ht="15.95" thickBot="1">
      <c r="B43" s="106"/>
      <c r="C43" s="107"/>
      <c r="D43" s="107"/>
      <c r="E43" s="108"/>
    </row>
    <row r="44" spans="2:5" ht="20.100000000000001" thickBot="1">
      <c r="B44" s="87" t="s">
        <v>137</v>
      </c>
      <c r="C44" s="70">
        <f>C42+C41</f>
        <v>113600</v>
      </c>
      <c r="D44" s="70" t="e">
        <f t="shared" ref="D44:E44" si="2">D42+D41</f>
        <v>#VALUE!</v>
      </c>
      <c r="E44" s="71">
        <f t="shared" si="2"/>
        <v>0</v>
      </c>
    </row>
    <row r="45" spans="2:5" ht="15.95" thickBot="1">
      <c r="B45" s="106"/>
      <c r="C45" s="107"/>
      <c r="D45" s="107"/>
      <c r="E45" s="108"/>
    </row>
    <row r="46" spans="2:5" ht="20.100000000000001" thickBot="1">
      <c r="B46" s="87" t="s">
        <v>138</v>
      </c>
      <c r="C46" s="119">
        <f>C42/C44</f>
        <v>0.76232394366197187</v>
      </c>
      <c r="D46" s="119" t="e">
        <f t="shared" ref="D46:E46" si="3">D42/D44</f>
        <v>#VALUE!</v>
      </c>
      <c r="E46" s="120" t="e">
        <f t="shared" si="3"/>
        <v>#DIV/0!</v>
      </c>
    </row>
  </sheetData>
  <sheetProtection algorithmName="SHA-512" hashValue="hb7/Do6M0lsU/64DFEKrSz99NEl7v3IwNDpKa8SuF2k73akVxLdA5hvk8vtqJfzPcx3y7goIEHFeqk3jD62mBg==" saltValue="quGCUHC4wEMU5Yqlnk2wNw==" spinCount="100000" sheet="1" objects="1" scenarios="1"/>
  <protectedRanges>
    <protectedRange sqref="C13:C15" name="Project Information Summary"/>
    <protectedRange sqref="B36:E40" name="Additional Funding Sources Summary"/>
  </protectedRanges>
  <mergeCells count="5">
    <mergeCell ref="B12:C12"/>
    <mergeCell ref="B22:E22"/>
    <mergeCell ref="B2:G2"/>
    <mergeCell ref="B5:G10"/>
    <mergeCell ref="B34:E34"/>
  </mergeCells>
  <conditionalFormatting sqref="F32">
    <cfRule type="containsText" dxfId="0" priority="1" operator="containsText" text="OVER BUDGET">
      <formula>NOT(ISERROR(SEARCH("OVER BUDGET",F32)))</formula>
    </cfRule>
  </conditionalFormatting>
  <dataValidations count="3">
    <dataValidation allowBlank="1" showInputMessage="1" showErrorMessage="1" promptTitle="Department Number" prompt="Your departmnet number can be obtained from your department's business office. " sqref="C15" xr:uid="{CFEB9D03-851A-40A5-9354-A41DDF2472ED}"/>
    <dataValidation allowBlank="1" showInputMessage="1" showErrorMessage="1" promptTitle="Department Name" prompt="Please use your department's full name. Do not use abbreviations such as &quot;SBE&quot; or &quot;ASUA.&quot;" sqref="C14" xr:uid="{3E531505-6D81-4757-B304-4598CAB5CED0}"/>
    <dataValidation allowBlank="1" showInputMessage="1" showErrorMessage="1" prompt="Please provide a detailed but succinct summary of any additional funding sources that will be used to support this project. " sqref="B36:B40" xr:uid="{0F977B7E-E896-4C0B-AD5E-3D625D0FBB5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A14" workbookViewId="0"/>
  </sheetViews>
  <sheetFormatPr defaultColWidth="9" defaultRowHeight="15"/>
  <cols>
    <col min="1" max="1" width="2.875" style="9" customWidth="1"/>
    <col min="2" max="2" width="3" style="9" customWidth="1"/>
    <col min="3" max="3" width="30.5" style="9" customWidth="1"/>
    <col min="4" max="6" width="13" style="9" bestFit="1" customWidth="1"/>
    <col min="7" max="7" width="30.5" style="9" customWidth="1"/>
    <col min="8" max="8" width="39.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95" thickBot="1"/>
    <row r="8" spans="2:8" ht="27" thickBot="1">
      <c r="B8" s="191" t="s">
        <v>139</v>
      </c>
      <c r="C8" s="192"/>
      <c r="D8" s="192"/>
      <c r="E8" s="192"/>
      <c r="F8" s="192"/>
      <c r="G8" s="192"/>
      <c r="H8" s="193"/>
    </row>
    <row r="9" spans="2:8" ht="15.95" thickBot="1">
      <c r="B9" s="289"/>
      <c r="C9" s="290"/>
      <c r="D9" s="290"/>
      <c r="E9" s="290"/>
      <c r="F9" s="290"/>
      <c r="G9" s="290"/>
      <c r="H9" s="291"/>
    </row>
    <row r="10" spans="2:8" ht="18.95">
      <c r="B10" s="280" t="s">
        <v>140</v>
      </c>
      <c r="C10" s="281"/>
      <c r="D10" s="281"/>
      <c r="E10" s="281"/>
      <c r="F10" s="281"/>
      <c r="G10" s="281"/>
      <c r="H10" s="282"/>
    </row>
    <row r="11" spans="2:8" s="66" customFormat="1" ht="60" customHeight="1">
      <c r="B11" s="283" t="s">
        <v>141</v>
      </c>
      <c r="C11" s="284"/>
      <c r="D11" s="284"/>
      <c r="E11" s="284"/>
      <c r="F11" s="284"/>
      <c r="G11" s="284"/>
      <c r="H11" s="285"/>
    </row>
    <row r="12" spans="2:8" s="66" customFormat="1" ht="60" customHeight="1">
      <c r="B12" s="283" t="s">
        <v>142</v>
      </c>
      <c r="C12" s="284"/>
      <c r="D12" s="284"/>
      <c r="E12" s="284"/>
      <c r="F12" s="284"/>
      <c r="G12" s="284"/>
      <c r="H12" s="285"/>
    </row>
    <row r="13" spans="2:8" s="66" customFormat="1" ht="75" customHeight="1">
      <c r="B13" s="283" t="s">
        <v>143</v>
      </c>
      <c r="C13" s="284"/>
      <c r="D13" s="284"/>
      <c r="E13" s="284"/>
      <c r="F13" s="284"/>
      <c r="G13" s="284"/>
      <c r="H13" s="285"/>
    </row>
    <row r="14" spans="2:8" s="66" customFormat="1" ht="45" customHeight="1">
      <c r="B14" s="286" t="s">
        <v>144</v>
      </c>
      <c r="C14" s="287"/>
      <c r="D14" s="287"/>
      <c r="E14" s="287"/>
      <c r="F14" s="287"/>
      <c r="G14" s="287"/>
      <c r="H14" s="288"/>
    </row>
    <row r="15" spans="2:8" s="66" customFormat="1" ht="112.5" customHeight="1">
      <c r="B15" s="286" t="s">
        <v>145</v>
      </c>
      <c r="C15" s="287"/>
      <c r="D15" s="287"/>
      <c r="E15" s="287"/>
      <c r="F15" s="287"/>
      <c r="G15" s="287"/>
      <c r="H15" s="288"/>
    </row>
    <row r="16" spans="2:8">
      <c r="B16" s="151"/>
      <c r="C16" s="152"/>
      <c r="D16" s="160" t="s">
        <v>146</v>
      </c>
      <c r="E16" s="160" t="s">
        <v>81</v>
      </c>
      <c r="F16" s="160" t="s">
        <v>147</v>
      </c>
      <c r="G16" s="422"/>
      <c r="H16" s="153"/>
    </row>
    <row r="17" spans="2:8">
      <c r="B17" s="151"/>
      <c r="C17" s="154" t="s">
        <v>75</v>
      </c>
      <c r="D17" s="161">
        <v>0.31900000000000001</v>
      </c>
      <c r="E17" s="162">
        <v>0.34300000000000003</v>
      </c>
      <c r="F17" s="162">
        <v>0.32600000000000001</v>
      </c>
      <c r="G17" s="152"/>
      <c r="H17" s="142"/>
    </row>
    <row r="18" spans="2:8">
      <c r="B18" s="151"/>
      <c r="C18" s="154" t="s">
        <v>77</v>
      </c>
      <c r="D18" s="161">
        <v>0.17599999999999999</v>
      </c>
      <c r="E18" s="162">
        <v>0.184</v>
      </c>
      <c r="F18" s="162">
        <v>0.18099999999999999</v>
      </c>
      <c r="G18" s="152"/>
      <c r="H18" s="142"/>
    </row>
    <row r="19" spans="2:8">
      <c r="B19" s="151"/>
      <c r="C19" s="154" t="s">
        <v>78</v>
      </c>
      <c r="D19" s="161">
        <v>0.02</v>
      </c>
      <c r="E19" s="162">
        <v>3.1E-2</v>
      </c>
      <c r="F19" s="162">
        <v>2.4E-2</v>
      </c>
      <c r="G19" s="152"/>
      <c r="H19" s="142"/>
    </row>
    <row r="20" spans="2:8">
      <c r="B20" s="423"/>
      <c r="C20" s="154" t="s">
        <v>79</v>
      </c>
      <c r="D20" s="161">
        <v>0.13</v>
      </c>
      <c r="E20" s="424">
        <v>0.15</v>
      </c>
      <c r="F20" s="424">
        <v>0.17799999999999999</v>
      </c>
      <c r="G20" s="425"/>
      <c r="H20" s="426"/>
    </row>
    <row r="21" spans="2:8" s="66" customFormat="1" ht="262.5" customHeight="1">
      <c r="B21" s="286" t="s">
        <v>148</v>
      </c>
      <c r="C21" s="287"/>
      <c r="D21" s="287"/>
      <c r="E21" s="287"/>
      <c r="F21" s="287"/>
      <c r="G21" s="287"/>
      <c r="H21" s="288"/>
    </row>
    <row r="22" spans="2:8">
      <c r="B22" s="148"/>
      <c r="C22" s="149"/>
      <c r="D22" s="163" t="str">
        <f>D16</f>
        <v>Fiscal Year 2023</v>
      </c>
      <c r="E22" s="163" t="str">
        <f>E16</f>
        <v>Fiscal Year 2024</v>
      </c>
      <c r="F22" s="163" t="str">
        <f>F16</f>
        <v>Fiscal Year 2025</v>
      </c>
      <c r="G22" s="149"/>
      <c r="H22" s="150"/>
    </row>
    <row r="23" spans="2:8" ht="15.95">
      <c r="B23" s="423"/>
      <c r="C23" s="149" t="s">
        <v>149</v>
      </c>
      <c r="D23" s="164">
        <v>6174</v>
      </c>
      <c r="E23" s="427">
        <v>6298</v>
      </c>
      <c r="F23" s="427">
        <v>6423</v>
      </c>
      <c r="G23" s="425"/>
      <c r="H23" s="426"/>
    </row>
    <row r="24" spans="2:8" ht="15.95" thickBot="1">
      <c r="B24" s="428"/>
      <c r="C24" s="429"/>
      <c r="D24" s="429"/>
      <c r="E24" s="429"/>
      <c r="F24" s="429"/>
      <c r="G24" s="429"/>
      <c r="H24" s="430"/>
    </row>
    <row r="25" spans="2:8" ht="15.95" thickBot="1">
      <c r="B25" s="289"/>
      <c r="C25" s="290"/>
      <c r="D25" s="290"/>
      <c r="E25" s="290"/>
      <c r="F25" s="290"/>
      <c r="G25" s="290"/>
      <c r="H25" s="291"/>
    </row>
    <row r="26" spans="2:8" ht="18.95">
      <c r="B26" s="280" t="s">
        <v>150</v>
      </c>
      <c r="C26" s="281"/>
      <c r="D26" s="281"/>
      <c r="E26" s="281"/>
      <c r="F26" s="281"/>
      <c r="G26" s="281"/>
      <c r="H26" s="282"/>
    </row>
    <row r="27" spans="2:8" ht="75" customHeight="1">
      <c r="B27" s="292" t="s">
        <v>151</v>
      </c>
      <c r="C27" s="293"/>
      <c r="D27" s="293"/>
      <c r="E27" s="293"/>
      <c r="F27" s="293"/>
      <c r="G27" s="293"/>
      <c r="H27" s="294"/>
    </row>
    <row r="28" spans="2:8" ht="60" customHeight="1">
      <c r="B28" s="309" t="s">
        <v>152</v>
      </c>
      <c r="C28" s="310"/>
      <c r="D28" s="310"/>
      <c r="E28" s="310"/>
      <c r="F28" s="310"/>
      <c r="G28" s="310"/>
      <c r="H28" s="311"/>
    </row>
    <row r="29" spans="2:8" ht="60" customHeight="1" thickBot="1">
      <c r="B29" s="312" t="s">
        <v>153</v>
      </c>
      <c r="C29" s="313"/>
      <c r="D29" s="313"/>
      <c r="E29" s="313"/>
      <c r="F29" s="313"/>
      <c r="G29" s="313"/>
      <c r="H29" s="314"/>
    </row>
  </sheetData>
  <sheetProtection algorithmName="SHA-512" hashValue="P1/W8prumNdZuJCETRGGHE21oOi3Eenizkd+gdFx6v5yQzcT9upT4bkaOPkYv1E4sFvSP7gc64MOJs9YNTls/A==" saltValue="iQ7/Cly919KPwP6AnOIoWQ==" spinCount="100000" sheet="1" objects="1" scenarios="1"/>
  <mergeCells count="15">
    <mergeCell ref="B2:E6"/>
    <mergeCell ref="B8:H8"/>
    <mergeCell ref="B28:H28"/>
    <mergeCell ref="B29:H29"/>
    <mergeCell ref="B10:H10"/>
    <mergeCell ref="B11:H11"/>
    <mergeCell ref="B12:H12"/>
    <mergeCell ref="B13:H13"/>
    <mergeCell ref="B14:H14"/>
    <mergeCell ref="B15:H15"/>
    <mergeCell ref="B9:H9"/>
    <mergeCell ref="B25:H25"/>
    <mergeCell ref="B21:H21"/>
    <mergeCell ref="B26:H26"/>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A75E2D-4CD4-486C-A54D-2B9FF23AAA7D}"/>
</file>

<file path=customXml/itemProps2.xml><?xml version="1.0" encoding="utf-8"?>
<ds:datastoreItem xmlns:ds="http://schemas.openxmlformats.org/officeDocument/2006/customXml" ds:itemID="{6C70C6C1-E4B7-4A1A-AF89-D395E279515B}"/>
</file>

<file path=customXml/itemProps3.xml><?xml version="1.0" encoding="utf-8"?>
<ds:datastoreItem xmlns:ds="http://schemas.openxmlformats.org/officeDocument/2006/customXml" ds:itemID="{B080DF16-2B84-4466-BD47-B4EA81313C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Nwobodo, Derrick Samuel - (nwobodot)</cp:lastModifiedBy>
  <cp:revision/>
  <dcterms:created xsi:type="dcterms:W3CDTF">2021-07-07T22:51:00Z</dcterms:created>
  <dcterms:modified xsi:type="dcterms:W3CDTF">2022-09-14T09:10:24Z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