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C:\Users\amgarcia\OneDrive - University of Arizona\Desktop\Garden\"/>
    </mc:Choice>
  </mc:AlternateContent>
  <xr:revisionPtr revIDLastSave="0" documentId="8_{FEB15823-C4A1-4A86-A93E-5629D66D89F5}" xr6:coauthVersionLast="47" xr6:coauthVersionMax="47" xr10:uidLastSave="{00000000-0000-0000-0000-000000000000}"/>
  <bookViews>
    <workbookView xWindow="-120" yWindow="-120" windowWidth="29040" windowHeight="15720" firstSheet="2" activeTab="2" xr2:uid="{00000000-000D-0000-FFFF-FFFF00000000}"/>
  </bookViews>
  <sheets>
    <sheet name="Instructions &amp; Guidelines" sheetId="2" r:id="rId1"/>
    <sheet name="Mini Grant Personnel Summary" sheetId="4" r:id="rId2"/>
    <sheet name="Mini Grant Operating Budget" sheetId="1" r:id="rId3"/>
    <sheet name="Project Information Summary" sheetId="3" r:id="rId4"/>
    <sheet name="Additional Info &amp; Definitions" sheetId="5" r:id="rId5"/>
  </sheets>
  <definedNames>
    <definedName name="_xlnm.Print_Area" localSheetId="2">'Mini Grant Operating Budget'!$B$2:$E$61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D57" i="1" l="1"/>
  <c r="B2" i="1"/>
  <c r="B2" i="3"/>
  <c r="B2" i="4"/>
  <c r="D11" i="4"/>
  <c r="G13" i="4"/>
  <c r="H13" i="4" s="1"/>
  <c r="G14" i="4"/>
  <c r="H14" i="4" s="1"/>
  <c r="G15" i="4"/>
  <c r="H15" i="4" s="1"/>
  <c r="G16" i="4"/>
  <c r="H16" i="4" s="1"/>
  <c r="G17" i="4"/>
  <c r="H17" i="4" s="1"/>
  <c r="F19" i="4"/>
  <c r="H19" i="4" l="1"/>
  <c r="G19" i="4"/>
  <c r="D13" i="1" l="1"/>
  <c r="D18" i="1"/>
  <c r="D24" i="1"/>
  <c r="D40" i="1"/>
  <c r="D44" i="1"/>
  <c r="D52" i="1"/>
  <c r="D60" i="1"/>
  <c r="C24" i="3" l="1"/>
  <c r="C34" i="3"/>
  <c r="C28" i="3" l="1"/>
  <c r="C21" i="3"/>
  <c r="C23" i="3"/>
  <c r="D14" i="1" l="1"/>
  <c r="D15" i="1" s="1"/>
  <c r="D19" i="1" l="1"/>
  <c r="C22" i="3" l="1"/>
  <c r="D20" i="1"/>
  <c r="D58" i="1" s="1"/>
  <c r="D61" i="1" l="1"/>
  <c r="F61" i="1" s="1"/>
  <c r="G61" i="1" s="1"/>
  <c r="C25" i="3" l="1"/>
  <c r="C36" i="3" s="1"/>
  <c r="C38" i="3" s="1"/>
  <c r="D25" i="3"/>
  <c r="E25" i="3" s="1"/>
</calcChain>
</file>

<file path=xl/sharedStrings.xml><?xml version="1.0" encoding="utf-8"?>
<sst xmlns="http://schemas.openxmlformats.org/spreadsheetml/2006/main" count="136" uniqueCount="101">
  <si>
    <r>
      <rPr>
        <b/>
        <sz val="11"/>
        <color rgb="FF000000"/>
        <rFont val="Calibri"/>
      </rPr>
      <t xml:space="preserve">To download this template, click File &gt; Save As &gt; Download a Copy. 
Uploading this document into Google Sheets breaks the formulas. If you upload this template to Google Sheets to work on it collaboratively, you will need to copy over values into an Excel version of this document as </t>
    </r>
    <r>
      <rPr>
        <b/>
        <sz val="11"/>
        <color rgb="FFFF0000"/>
        <rFont val="Calibri"/>
      </rPr>
      <t>uploading this template to Google Sheet breaks it and will not be accepted.</t>
    </r>
  </si>
  <si>
    <t>Campus Sustainability Fund - Mini Grant Funding Request - Instructions &amp; Guidelines</t>
  </si>
  <si>
    <r>
      <rPr>
        <b/>
        <u/>
        <sz val="11"/>
        <color rgb="FF000000"/>
        <rFont val="Calibri"/>
      </rPr>
      <t>Instructions:</t>
    </r>
    <r>
      <rPr>
        <sz val="11"/>
        <color rgb="FF000000"/>
        <rFont val="Calibri"/>
      </rPr>
      <t xml:space="preserve"> This budget template must be filled out as part of any </t>
    </r>
    <r>
      <rPr>
        <b/>
        <sz val="11"/>
        <color rgb="FF000000"/>
        <rFont val="Calibri"/>
      </rPr>
      <t xml:space="preserve">Mini Grant </t>
    </r>
    <r>
      <rPr>
        <sz val="11"/>
        <color rgb="FF000000"/>
        <rFont val="Calibri"/>
      </rPr>
      <t xml:space="preserve">application for funding from the University of Arizona Campus Sustainability Fund. Please ensure you are completing the version of this template for the correct funding cycle. This template must be submitted with applications as part of the </t>
    </r>
    <r>
      <rPr>
        <b/>
        <sz val="11"/>
        <color rgb="FF000000"/>
        <rFont val="Calibri"/>
      </rPr>
      <t>Fall 2025 or Spring 2026 Mini Grant</t>
    </r>
    <r>
      <rPr>
        <sz val="11"/>
        <color rgb="FF000000"/>
        <rFont val="Calibri"/>
      </rPr>
      <t xml:space="preserve"> funding cycles. Please complete your project's budget with the assistance of your Fiscal Officer. </t>
    </r>
    <r>
      <rPr>
        <b/>
        <sz val="11"/>
        <color rgb="FFFF0000"/>
        <rFont val="Calibri"/>
      </rPr>
      <t xml:space="preserve">All budgets must be approved by your Fiscal Officer prior to submission. All elements of your budget request must follow university financial policies https://policy.fso.arizona.edu/.
</t>
    </r>
    <r>
      <rPr>
        <sz val="11"/>
        <color rgb="FF000000"/>
        <rFont val="Calibri"/>
      </rPr>
      <t xml:space="preserve">
Please read the instructions and guidelines on each individual sheet carefully. More information and definitions for each sheet can be found in the Additional Info &amp; Definitions sheet.
</t>
    </r>
    <r>
      <rPr>
        <b/>
        <sz val="11"/>
        <color rgb="FF000000"/>
        <rFont val="Calibri"/>
      </rPr>
      <t xml:space="preserve">
Applicants should enter information into the sky blue cells on each sheet, where applicable, and mind the pop-up notes throughout the sheet, providing any notes they feel will help bolster their overall proposal and/or that tie back to their written application. </t>
    </r>
    <r>
      <rPr>
        <sz val="11"/>
        <color rgb="FF000000"/>
        <rFont val="Calibri"/>
      </rPr>
      <t xml:space="preserve">You will only be able to edit the sky blue cells. 
Improperly completing this template may result in your application being deemed "incomplete" and ineligible for review. 
</t>
    </r>
    <r>
      <rPr>
        <b/>
        <sz val="11"/>
        <color rgb="FF000000"/>
        <rFont val="Calibri"/>
      </rPr>
      <t xml:space="preserve">Please save and submit this file with the following naming format: </t>
    </r>
    <r>
      <rPr>
        <b/>
        <sz val="11"/>
        <color rgb="FFFF0000"/>
        <rFont val="Calibri"/>
      </rPr>
      <t>Project Name_2025-2026 Mini Grant Application</t>
    </r>
    <r>
      <rPr>
        <b/>
        <sz val="11"/>
        <color rgb="FF000000"/>
        <rFont val="Calibri"/>
      </rPr>
      <t xml:space="preserve">.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</si>
  <si>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r>
      <rPr>
        <b/>
        <u/>
        <sz val="11"/>
        <color rgb="FF000000"/>
        <rFont val="Calibri"/>
      </rPr>
      <t>Instructions</t>
    </r>
    <r>
      <rPr>
        <sz val="11"/>
        <color rgb="FF000000"/>
        <rFont val="Calibri"/>
      </rPr>
      <t xml:space="preserve">: This sheet serves to summarize all student personnel expenditures associated with your project. Mini Grants only support student employees. </t>
    </r>
    <r>
      <rPr>
        <b/>
        <sz val="11"/>
        <color rgb="FF000000"/>
        <rFont val="Calibri"/>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</si>
  <si>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</si>
  <si>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</si>
  <si>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</si>
  <si>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Student Employees</t>
  </si>
  <si>
    <t>Employee Number</t>
  </si>
  <si>
    <t>Employee Working Title</t>
  </si>
  <si>
    <t>Funding Request Amount(s)</t>
  </si>
  <si>
    <t>Notes</t>
  </si>
  <si>
    <t>Hourly Rate</t>
  </si>
  <si>
    <t>Hours Per Week</t>
  </si>
  <si>
    <t>Number of Weeks</t>
  </si>
  <si>
    <t>Total Wages</t>
  </si>
  <si>
    <t>Total ERE</t>
  </si>
  <si>
    <t>Student Employee #1</t>
  </si>
  <si>
    <t>Undergraduate Student Worker</t>
  </si>
  <si>
    <t>Student Employee #2</t>
  </si>
  <si>
    <t xml:space="preserve">Undergraduate Student Worker </t>
  </si>
  <si>
    <t>Student Employee #3</t>
  </si>
  <si>
    <t>Student Employee #4</t>
  </si>
  <si>
    <t>Student Employee #5</t>
  </si>
  <si>
    <t xml:space="preserve">Total Personnel/ERE     </t>
  </si>
  <si>
    <r>
      <rPr>
        <b/>
        <u/>
        <sz val="11"/>
        <color rgb="FF000000"/>
        <rFont val="Calibri"/>
      </rPr>
      <t>Instructions</t>
    </r>
    <r>
      <rPr>
        <sz val="11"/>
        <color rgb="FF000000"/>
        <rFont val="Calibri"/>
      </rPr>
      <t xml:space="preserve">: This sheet serves as a summary of your proposed project's operating budget. </t>
    </r>
    <r>
      <rPr>
        <b/>
        <sz val="11"/>
        <color rgb="FF000000"/>
        <rFont val="Calibri"/>
      </rPr>
      <t>Additional information and definitions can be found in the Additional Info &amp; Definitions sheet.</t>
    </r>
  </si>
  <si>
    <r>
      <rPr>
        <sz val="11"/>
        <color rgb="FF000000"/>
        <rFont val="Calibri"/>
      </rPr>
      <t xml:space="preserve">Supplies &amp; Related Operations Expenses may include event space rental, supplies, speaker fees, etc. Please provide more detail than just "supplies" by including more information such as "Approximately X posters for advertising, including design and printing costs," or "room rental, anticipated in the Student Union," etc. For purchasing supplies, </t>
    </r>
    <r>
      <rPr>
        <b/>
        <sz val="11"/>
        <color rgb="FF000000"/>
        <rFont val="Calibri"/>
      </rPr>
      <t xml:space="preserve">please buy local or support small businesses </t>
    </r>
    <r>
      <rPr>
        <sz val="11"/>
        <color rgb="FF000000"/>
        <rFont val="Calibri"/>
      </rPr>
      <t xml:space="preserve">when possible and use large corporate retailers as a last resort. If you are buying food, please ensure it is critical for the success of the event, and be intentional about where you are purchasing. All food purchases must be in alignment with the university's financial policies (https://policy.fso.arizona.edu/fsm/900/913). Again, please support local restaurants.  
</t>
    </r>
    <r>
      <rPr>
        <b/>
        <sz val="11"/>
        <color rgb="FFFF0000"/>
        <rFont val="Calibri"/>
      </rPr>
      <t xml:space="preserve">All elements of your budget request must follow university financial policies https://policy.fso.arizona.edu/.
</t>
    </r>
  </si>
  <si>
    <t xml:space="preserve">If your project requires an Estimate Request from University Facility Services* please ensure you break out the cost into labor and materials. In another line, add the estimate request fee. More details are on the Additional Info &amp; Definitions sheet. </t>
  </si>
  <si>
    <r>
      <rPr>
        <sz val="11"/>
        <color rgb="FF000000"/>
        <rFont val="Calibri"/>
      </rPr>
      <t xml:space="preserve">As a reminder, all funding for Mini Grants is attached to the University of Arizona's fiscal year schedule with approved funding dispersed within two weeks of project approval and </t>
    </r>
    <r>
      <rPr>
        <b/>
        <sz val="11"/>
        <color rgb="FF000000"/>
        <rFont val="Calibri"/>
      </rPr>
      <t>must be spent by June 30, 2026</t>
    </r>
    <r>
      <rPr>
        <sz val="11"/>
        <color rgb="FF000000"/>
        <rFont val="Calibri"/>
      </rPr>
      <t xml:space="preserve">. Spending not used within the approved fiscal year must be returned to the Campus Sustainability Fund and spending outside of the approved time period will require repayment to the CSF. </t>
    </r>
  </si>
  <si>
    <t>Note that your budget request will be rounded up to the nearest $10 and $100, respectively, to keep numbers cleaner.</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</si>
  <si>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</si>
  <si>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&amp; Employee Related Expenses</t>
  </si>
  <si>
    <t>Category</t>
  </si>
  <si>
    <t>Expense Summary</t>
  </si>
  <si>
    <t>Notes and/or Justification of Expense</t>
  </si>
  <si>
    <t>Personnel Wages</t>
  </si>
  <si>
    <t>Student Employees Wages</t>
  </si>
  <si>
    <t>Student Workers will learn and participate in the program</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</si>
  <si>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</si>
  <si>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</si>
  <si>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</si>
  <si>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</si>
  <si>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</si>
  <si>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</si>
  <si>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</si>
  <si>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Lupe Sotelo Valenzuela</t>
  </si>
  <si>
    <t>$28.125 an hour for 24 weeks, including 12.96% ERE. Grad Assistant</t>
  </si>
  <si>
    <t>Irrigation Installation</t>
  </si>
  <si>
    <t>Facilities Management labor to install electrical system for irrigation</t>
  </si>
  <si>
    <t>Replace existing controller with a solar controller including new control wire to existing vales. (Hunter XC Hybrid)</t>
  </si>
  <si>
    <t xml:space="preserve">Install solar panel kit for controller (Hunter SPXCH) </t>
  </si>
  <si>
    <t>Purchase (2) dc latching solenoids toexsiting vales (Hunter 458200)</t>
  </si>
  <si>
    <t>Purchase and Install rain sensor mount on roof to controller watering cycle (Hunter Rain-Clik)</t>
  </si>
  <si>
    <t>Purchase a control vale in valve box for new raised garden beds for Phase II</t>
  </si>
  <si>
    <t>Purchase new drip pipe to existing landscape (appox. 500lf)</t>
  </si>
  <si>
    <t>Modifing existing roof drainage for Water Harvester</t>
  </si>
  <si>
    <t xml:space="preserve">Purchase (2-3) raised garden beds </t>
  </si>
  <si>
    <t>Soil amendents, mulch, native plants, herbs, and  medicinal plants</t>
  </si>
  <si>
    <t xml:space="preserve">Total Supplies &amp; Related Operations     </t>
  </si>
  <si>
    <t>Travel</t>
  </si>
  <si>
    <t>Category (Object Codes 7000-7980)</t>
  </si>
  <si>
    <t>Air Travel</t>
  </si>
  <si>
    <t>Ground Travel</t>
  </si>
  <si>
    <t>TBD - Mileage</t>
  </si>
  <si>
    <t>Hotels</t>
  </si>
  <si>
    <t>Other Travel</t>
  </si>
  <si>
    <t xml:space="preserve">Total Travel     </t>
  </si>
  <si>
    <t>Total Mini Grant Funding Request</t>
  </si>
  <si>
    <t>Funding Request Amount</t>
  </si>
  <si>
    <t xml:space="preserve">Total Mini Grant Funding Request     </t>
  </si>
  <si>
    <t xml:space="preserve">Rounded Mini Grant Funding Request     </t>
  </si>
  <si>
    <r>
      <rPr>
        <b/>
        <u/>
        <sz val="11"/>
        <color rgb="FF000000"/>
        <rFont val="Calibri"/>
      </rPr>
      <t>Instructions:</t>
    </r>
    <r>
      <rPr>
        <sz val="11"/>
        <color rgb="FF000000"/>
        <rFont val="Calibri"/>
      </rPr>
      <t xml:space="preserve"> This sheet is a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rgb="FF000000"/>
        <rFont val="Calibri"/>
      </rPr>
      <t xml:space="preserve">In-kind support </t>
    </r>
    <r>
      <rPr>
        <b/>
        <u/>
        <sz val="11"/>
        <color rgb="FF000000"/>
        <rFont val="Calibri"/>
      </rPr>
      <t>should</t>
    </r>
    <r>
      <rPr>
        <b/>
        <sz val="11"/>
        <color rgb="FF000000"/>
        <rFont val="Calibri"/>
      </rPr>
      <t xml:space="preserve"> be included. Applicants must disclose additional/ supporting funds and their amounts.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</si>
  <si>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t>Project Information Summary</t>
  </si>
  <si>
    <t>Project Name</t>
  </si>
  <si>
    <t>Wassaja Oidag</t>
  </si>
  <si>
    <t>Department Name (no abbreviations please)</t>
  </si>
  <si>
    <t>Family &amp; Community Medicine (0704)</t>
  </si>
  <si>
    <t>KFS Account Number</t>
  </si>
  <si>
    <t xml:space="preserve">This will be determined if funding is approved. </t>
  </si>
  <si>
    <t>Subaccount Number</t>
  </si>
  <si>
    <t>Project Code</t>
  </si>
  <si>
    <t>Project Start Date</t>
  </si>
  <si>
    <t>Project End Date</t>
  </si>
  <si>
    <t>Project Budget Summary</t>
  </si>
  <si>
    <t>Total Student Employee Wages &amp; ERE</t>
  </si>
  <si>
    <t>Total Supplies &amp; Related Operations</t>
  </si>
  <si>
    <t>Total Travel</t>
  </si>
  <si>
    <t>Additional Funding Sources Summary</t>
  </si>
  <si>
    <t>Additional Funding Source(s) &amp; Description(s)</t>
  </si>
  <si>
    <t>Wassaja Center Matching Funds</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</si>
  <si>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</si>
  <si>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</si>
  <si>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</si>
  <si>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</si>
  <si>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</si>
  <si>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rPr>
        <b/>
        <i/>
        <sz val="11"/>
        <color rgb="FF000000"/>
        <rFont val="Calibri"/>
      </rPr>
      <t xml:space="preserve">     * Minimum Wage: </t>
    </r>
    <r>
      <rPr>
        <sz val="11"/>
        <color rgb="FF000000"/>
        <rFont val="Calibri"/>
      </rPr>
      <t xml:space="preserve">Please ensure that all hourly rates meet the minimum wage. Minimum wage for student employees is currently $14.70 per hour. Minimum wage is expected to rise in future years. </t>
    </r>
  </si>
  <si>
    <r>
      <rPr>
        <b/>
        <sz val="11"/>
        <color rgb="FF000000"/>
        <rFont val="Calibri"/>
      </rPr>
      <t xml:space="preserve">     * </t>
    </r>
    <r>
      <rPr>
        <b/>
        <i/>
        <sz val="11"/>
        <color rgb="FF000000"/>
        <rFont val="Calibri"/>
      </rPr>
      <t>Student Stipends</t>
    </r>
    <r>
      <rPr>
        <b/>
        <sz val="11"/>
        <color rgb="FF000000"/>
        <rFont val="Calibri"/>
      </rPr>
      <t>:</t>
    </r>
    <r>
      <rPr>
        <sz val="11"/>
        <color rgb="FF000000"/>
        <rFont val="Calibri"/>
      </rPr>
      <t xml:space="preserve"> The CSF does not fund student stipends unless an explicit exception has been made. The Committee strongly supports paying students the minimum wage or higher as an hourly employee. Stipends can be added as an expense on the operating budget tab. Applicants may pay more than the current minimum wage if they feel it is appropriate. If you require an exception from the CSF Committee, please contact Emily Haworth at emilyhaworth@arizona.edu.</t>
    </r>
  </si>
  <si>
    <r>
      <rPr>
        <sz val="11"/>
        <color rgb="FF000000"/>
        <rFont val="Calibri"/>
      </rPr>
      <t xml:space="preserve">     </t>
    </r>
    <r>
      <rPr>
        <b/>
        <i/>
        <sz val="11"/>
        <color rgb="FF000000"/>
        <rFont val="Calibri"/>
      </rPr>
      <t xml:space="preserve">* Employee Related Expenses (ERE): </t>
    </r>
    <r>
      <rPr>
        <sz val="11"/>
        <color rgb="FF000000"/>
        <rFont val="Calibri"/>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the CSF will use the current fiscal year's rate. For Fiscal Year 2026 (https://finance.arizona.edu/accounting/ere-rates), these rates are as follows and are automatically used in the Mini Grant Personnel Summary Sheet. </t>
    </r>
  </si>
  <si>
    <t>Fiscal Year 2026</t>
  </si>
  <si>
    <t xml:space="preserve">   Operating Budget Information &amp; Definitions:</t>
  </si>
  <si>
    <r>
      <rPr>
        <sz val="11"/>
        <color rgb="FF000000"/>
        <rFont val="Calibri"/>
      </rPr>
      <t xml:space="preserve">     </t>
    </r>
    <r>
      <rPr>
        <b/>
        <i/>
        <sz val="11"/>
        <color rgb="FF000000"/>
        <rFont val="Calibri"/>
      </rPr>
      <t>* Fiscal Year</t>
    </r>
    <r>
      <rPr>
        <sz val="11"/>
        <color rgb="FF000000"/>
        <rFont val="Calibri"/>
      </rPr>
      <t>:</t>
    </r>
    <r>
      <rPr>
        <b/>
        <sz val="11"/>
        <color rgb="FF000000"/>
        <rFont val="Calibri"/>
      </rPr>
      <t xml:space="preserve"> </t>
    </r>
    <r>
      <rPr>
        <sz val="11"/>
        <color rgb="FF000000"/>
        <rFont val="Calibri"/>
      </rPr>
      <t>The University operates on fiscal years which run from July 1 through June 30. For example, fiscal year 2026 (FY 2026) is July 1, 2025 to June 30, 2026. All funding for Mini Grants is attached to the University of Arizona's fiscal year schedule with approved funding dispersed within two weeks of project approval and must be spent by June 30. Funding not used within the approved fiscal year must be returned to the Campus Sustainability Fund and spending outside of the approved time period will require repayment to the CSF. 
     *</t>
    </r>
    <r>
      <rPr>
        <b/>
        <i/>
        <sz val="11"/>
        <color rgb="FF000000"/>
        <rFont val="Calibri"/>
      </rPr>
      <t>Estimate Request from University Facility Services:</t>
    </r>
    <r>
      <rPr>
        <sz val="11"/>
        <color rgb="FF000000"/>
        <rFont val="Calibri"/>
      </rPr>
      <t xml:space="preserve"> Generating estimates is not a free service. However, UFS has granted the Campus Sustainability Fund program an exception, and departments will not have to pay for the estimate up front. Applicants must build the fee for the estimate into their budget proposal and CSF will pay for this service only if funded. The estimate fees are a separate expense that does not count towards the total Renovation Cost. Charge for Estimates:
•	$100 - Less than $10,000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</si>
</sst>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dd\-mmm\-yy"/>
    <numFmt numFmtId="165" formatCode="_(&quot;$&quot;* #,##0.00_);_(&quot;$&quot;* \(#,##0.00\);_(&quot;$&quot;* &quot;-&quot;???_);_(@_)"/>
    <numFmt numFmtId="166" formatCode="0.0%"/>
    <numFmt numFmtId="167" formatCode="_([$$-409]* #,##0.00_);_([$$-409]* \(#,##0.00\);_([$$-409]* &quot;-&quot;??_);_(@_)"/>
  </numFmts>
  <fonts count="31">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b/>
      <sz val="11"/>
      <color rgb="FFFF0000"/>
      <name val="Calibri"/>
      <family val="2"/>
      <scheme val="major"/>
    </font>
    <font>
      <b/>
      <i/>
      <sz val="14"/>
      <color theme="1"/>
      <name val="Calibri"/>
      <family val="2"/>
      <scheme val="major"/>
    </font>
    <font>
      <b/>
      <i/>
      <sz val="11"/>
      <color rgb="FF000000"/>
      <name val="Calibri"/>
    </font>
    <font>
      <sz val="11"/>
      <color rgb="FF000000"/>
      <name val="Calibri"/>
    </font>
    <font>
      <b/>
      <sz val="11"/>
      <color rgb="FF000000"/>
      <name val="Calibri"/>
    </font>
    <font>
      <b/>
      <sz val="11"/>
      <color rgb="FFFF0000"/>
      <name val="Calibri"/>
    </font>
    <font>
      <b/>
      <sz val="11"/>
      <color theme="1"/>
      <name val="Calibri"/>
    </font>
    <font>
      <b/>
      <u/>
      <sz val="11"/>
      <color rgb="FF000000"/>
      <name val="Calibri"/>
    </font>
    <font>
      <sz val="11"/>
      <color theme="1"/>
      <name val="Calibri"/>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58">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rgb="FF000000"/>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44" fontId="3" fillId="0" borderId="0" applyFont="0" applyFill="0" applyBorder="0" applyAlignment="0" applyProtection="0"/>
    <xf numFmtId="9" fontId="21" fillId="0" borderId="0" applyFont="0" applyFill="0" applyBorder="0" applyAlignment="0" applyProtection="0"/>
  </cellStyleXfs>
  <cellXfs count="241">
    <xf numFmtId="0" fontId="0" fillId="0" borderId="0" xfId="0"/>
    <xf numFmtId="0" fontId="2" fillId="0" borderId="0" xfId="0" applyFont="1"/>
    <xf numFmtId="0" fontId="4" fillId="7" borderId="1" xfId="0" applyFont="1" applyFill="1" applyBorder="1" applyAlignment="1">
      <alignment horizontal="right" vertical="center"/>
    </xf>
    <xf numFmtId="0" fontId="4" fillId="3" borderId="12" xfId="0" applyFont="1" applyFill="1" applyBorder="1" applyAlignment="1">
      <alignment horizontal="right" vertical="center"/>
    </xf>
    <xf numFmtId="44" fontId="6" fillId="0" borderId="13" xfId="0" applyNumberFormat="1" applyFont="1" applyBorder="1" applyAlignment="1">
      <alignment horizontal="right" vertical="center"/>
    </xf>
    <xf numFmtId="0" fontId="2" fillId="0" borderId="1" xfId="0" applyFont="1" applyBorder="1"/>
    <xf numFmtId="0" fontId="11" fillId="0" borderId="0" xfId="0" applyFont="1"/>
    <xf numFmtId="0" fontId="13" fillId="0" borderId="10" xfId="0" applyFont="1" applyBorder="1" applyAlignment="1">
      <alignment horizontal="center" vertical="center"/>
    </xf>
    <xf numFmtId="0" fontId="14" fillId="7" borderId="15" xfId="0" applyFont="1" applyFill="1" applyBorder="1" applyAlignment="1">
      <alignment horizontal="center" vertical="center"/>
    </xf>
    <xf numFmtId="0" fontId="14" fillId="7" borderId="17" xfId="0" applyFont="1" applyFill="1" applyBorder="1" applyAlignment="1">
      <alignment horizontal="center" vertical="center"/>
    </xf>
    <xf numFmtId="0" fontId="13" fillId="0" borderId="19" xfId="0" applyFont="1" applyBorder="1" applyAlignment="1">
      <alignment horizontal="left" vertical="center"/>
    </xf>
    <xf numFmtId="0" fontId="13" fillId="0" borderId="26" xfId="0" applyFont="1" applyBorder="1" applyAlignment="1">
      <alignment horizontal="left" vertical="center"/>
    </xf>
    <xf numFmtId="0" fontId="11" fillId="0" borderId="1" xfId="0" applyFont="1" applyBorder="1"/>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44" fontId="11" fillId="0" borderId="40"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3" fillId="0" borderId="22" xfId="0" applyFont="1" applyBorder="1" applyAlignment="1">
      <alignment horizontal="center" vertical="center"/>
    </xf>
    <xf numFmtId="44" fontId="11" fillId="0" borderId="7" xfId="1" applyFont="1" applyBorder="1" applyAlignment="1">
      <alignment horizontal="center" vertical="center"/>
    </xf>
    <xf numFmtId="0" fontId="11" fillId="7" borderId="15" xfId="0" applyFont="1" applyFill="1" applyBorder="1" applyAlignment="1">
      <alignment horizontal="left" vertical="center"/>
    </xf>
    <xf numFmtId="0" fontId="11" fillId="7" borderId="17"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3" xfId="0" applyFont="1" applyFill="1" applyBorder="1" applyAlignment="1">
      <alignment horizontal="left" vertical="center"/>
    </xf>
    <xf numFmtId="0" fontId="16" fillId="6" borderId="28" xfId="0" applyFont="1" applyFill="1" applyBorder="1" applyAlignment="1">
      <alignment horizontal="center"/>
    </xf>
    <xf numFmtId="0" fontId="11" fillId="7" borderId="2" xfId="0" applyFont="1" applyFill="1" applyBorder="1" applyAlignment="1">
      <alignment horizontal="left" vertical="center"/>
    </xf>
    <xf numFmtId="0" fontId="13" fillId="6" borderId="23" xfId="0" applyFont="1" applyFill="1" applyBorder="1" applyAlignment="1">
      <alignment horizontal="left" vertical="center"/>
    </xf>
    <xf numFmtId="0" fontId="13" fillId="6" borderId="28" xfId="0" applyFont="1" applyFill="1" applyBorder="1" applyAlignment="1">
      <alignment horizontal="left" vertical="center"/>
    </xf>
    <xf numFmtId="0" fontId="13" fillId="7" borderId="1" xfId="0" applyFont="1" applyFill="1" applyBorder="1" applyAlignment="1">
      <alignment horizontal="left" vertical="center"/>
    </xf>
    <xf numFmtId="0" fontId="17" fillId="0" borderId="1" xfId="0" applyFont="1" applyBorder="1"/>
    <xf numFmtId="0" fontId="17" fillId="0" borderId="0" xfId="0" applyFont="1"/>
    <xf numFmtId="0" fontId="11"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wrapText="1"/>
    </xf>
    <xf numFmtId="0" fontId="11" fillId="0" borderId="11" xfId="0" applyFont="1" applyBorder="1" applyAlignment="1">
      <alignment horizontal="center" vertical="center" wrapText="1"/>
    </xf>
    <xf numFmtId="44" fontId="11" fillId="0" borderId="13" xfId="0" applyNumberFormat="1" applyFont="1" applyBorder="1" applyAlignment="1">
      <alignment horizontal="center" vertical="center"/>
    </xf>
    <xf numFmtId="44" fontId="11" fillId="7" borderId="25" xfId="0" applyNumberFormat="1" applyFont="1" applyFill="1" applyBorder="1" applyAlignment="1">
      <alignment horizontal="center" vertical="center"/>
    </xf>
    <xf numFmtId="44" fontId="11" fillId="0" borderId="22" xfId="0" applyNumberFormat="1" applyFont="1" applyBorder="1" applyAlignment="1">
      <alignment horizontal="center" vertical="center"/>
    </xf>
    <xf numFmtId="44" fontId="11" fillId="0" borderId="22" xfId="1" applyFont="1" applyBorder="1" applyAlignment="1">
      <alignment horizontal="center" vertical="center"/>
    </xf>
    <xf numFmtId="0" fontId="13" fillId="6" borderId="23" xfId="0" applyFont="1" applyFill="1" applyBorder="1" applyAlignment="1">
      <alignment horizontal="center"/>
    </xf>
    <xf numFmtId="0" fontId="13" fillId="6" borderId="23" xfId="0" applyFont="1" applyFill="1" applyBorder="1" applyAlignment="1">
      <alignment horizontal="center" wrapText="1"/>
    </xf>
    <xf numFmtId="0" fontId="11" fillId="0" borderId="23" xfId="0" applyFont="1" applyBorder="1" applyAlignment="1">
      <alignment horizontal="center"/>
    </xf>
    <xf numFmtId="0" fontId="11" fillId="0" borderId="28" xfId="0" applyFont="1" applyBorder="1" applyAlignment="1">
      <alignment horizontal="center"/>
    </xf>
    <xf numFmtId="0" fontId="13" fillId="0" borderId="19" xfId="0" applyFont="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11" fillId="0" borderId="27" xfId="0" applyFont="1" applyBorder="1" applyAlignment="1">
      <alignment horizontal="center"/>
    </xf>
    <xf numFmtId="0" fontId="6" fillId="0" borderId="0" xfId="0" applyFont="1"/>
    <xf numFmtId="44" fontId="11" fillId="6" borderId="22" xfId="1" applyFont="1" applyFill="1" applyBorder="1" applyAlignment="1">
      <alignment horizontal="center" vertical="center"/>
    </xf>
    <xf numFmtId="44" fontId="11" fillId="6" borderId="45" xfId="1" applyFont="1" applyFill="1" applyBorder="1" applyAlignment="1">
      <alignment horizontal="center" vertical="center"/>
    </xf>
    <xf numFmtId="9" fontId="11" fillId="0" borderId="13" xfId="2" applyFont="1" applyBorder="1" applyAlignment="1">
      <alignment horizontal="center" vertical="center"/>
    </xf>
    <xf numFmtId="0" fontId="0" fillId="0" borderId="1" xfId="0" applyBorder="1"/>
    <xf numFmtId="165" fontId="2" fillId="0" borderId="0" xfId="0" applyNumberFormat="1" applyFont="1"/>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1" fontId="2" fillId="0" borderId="0" xfId="0" applyNumberFormat="1" applyFont="1"/>
    <xf numFmtId="0" fontId="11" fillId="0" borderId="38" xfId="0" applyFont="1" applyBorder="1" applyAlignment="1">
      <alignment horizontal="left" vertical="center"/>
    </xf>
    <xf numFmtId="0" fontId="13" fillId="6" borderId="27" xfId="0" applyFont="1" applyFill="1" applyBorder="1" applyAlignment="1">
      <alignment horizontal="left" vertical="center"/>
    </xf>
    <xf numFmtId="44" fontId="11" fillId="6" borderId="38" xfId="1" applyFont="1" applyFill="1" applyBorder="1" applyAlignment="1">
      <alignment horizontal="center" vertical="center"/>
    </xf>
    <xf numFmtId="0" fontId="13"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5" fillId="0" borderId="18" xfId="0" applyFont="1" applyBorder="1" applyAlignment="1">
      <alignment horizontal="center" vertical="center"/>
    </xf>
    <xf numFmtId="0" fontId="6" fillId="0" borderId="1" xfId="0" applyFont="1" applyBorder="1"/>
    <xf numFmtId="0" fontId="5" fillId="0" borderId="24" xfId="0" applyFont="1" applyBorder="1" applyAlignment="1">
      <alignment horizontal="center" vertical="center"/>
    </xf>
    <xf numFmtId="0" fontId="5" fillId="0" borderId="34" xfId="0" applyFont="1" applyBorder="1" applyAlignment="1">
      <alignment horizontal="center" vertical="center"/>
    </xf>
    <xf numFmtId="165" fontId="5" fillId="0" borderId="41"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2" xfId="0" applyFont="1" applyBorder="1" applyAlignment="1">
      <alignment horizontal="left" wrapText="1"/>
    </xf>
    <xf numFmtId="0" fontId="11" fillId="0" borderId="38" xfId="0" applyFont="1" applyBorder="1" applyAlignment="1">
      <alignment horizontal="left" wrapText="1"/>
    </xf>
    <xf numFmtId="0" fontId="11" fillId="0" borderId="25" xfId="0" quotePrefix="1" applyFont="1" applyBorder="1" applyAlignment="1">
      <alignment horizontal="left" wrapText="1"/>
    </xf>
    <xf numFmtId="0" fontId="10" fillId="0" borderId="44" xfId="0" applyFont="1" applyBorder="1" applyAlignment="1">
      <alignment horizontal="center" wrapText="1"/>
    </xf>
    <xf numFmtId="0" fontId="11" fillId="0" borderId="44" xfId="0" applyFont="1" applyBorder="1" applyAlignment="1">
      <alignment horizontal="left" vertical="center" wrapText="1"/>
    </xf>
    <xf numFmtId="164" fontId="11" fillId="0" borderId="44" xfId="0" applyNumberFormat="1" applyFont="1" applyBorder="1" applyAlignment="1">
      <alignment horizontal="left" vertical="center" wrapText="1"/>
    </xf>
    <xf numFmtId="0" fontId="15" fillId="3" borderId="7" xfId="0" applyFont="1" applyFill="1" applyBorder="1" applyAlignment="1">
      <alignment horizontal="right" vertical="center" wrapText="1"/>
    </xf>
    <xf numFmtId="0" fontId="19" fillId="0" borderId="22" xfId="0" applyFont="1" applyBorder="1" applyAlignment="1">
      <alignment horizontal="center" wrapText="1"/>
    </xf>
    <xf numFmtId="0" fontId="11" fillId="6" borderId="22" xfId="0" applyFont="1" applyFill="1" applyBorder="1" applyAlignment="1">
      <alignment horizontal="left" vertical="center" wrapText="1"/>
    </xf>
    <xf numFmtId="0" fontId="11" fillId="7" borderId="6" xfId="0" applyFont="1" applyFill="1" applyBorder="1" applyAlignment="1">
      <alignment wrapText="1"/>
    </xf>
    <xf numFmtId="0" fontId="14" fillId="7" borderId="16" xfId="0" applyFont="1" applyFill="1" applyBorder="1" applyAlignment="1">
      <alignment horizontal="center" vertical="center" wrapText="1"/>
    </xf>
    <xf numFmtId="0" fontId="13" fillId="0" borderId="37" xfId="0" applyFont="1" applyBorder="1" applyAlignment="1">
      <alignment horizontal="left" vertical="center" wrapText="1"/>
    </xf>
    <xf numFmtId="0" fontId="13" fillId="7" borderId="32" xfId="0" applyFont="1" applyFill="1" applyBorder="1" applyAlignment="1">
      <alignment horizontal="left" vertical="center" wrapText="1"/>
    </xf>
    <xf numFmtId="39" fontId="11" fillId="6" borderId="32"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3"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2" xfId="0" applyNumberFormat="1" applyFont="1" applyFill="1" applyBorder="1" applyAlignment="1">
      <alignment horizontal="left" wrapText="1"/>
    </xf>
    <xf numFmtId="0" fontId="13" fillId="6" borderId="32" xfId="0" applyFont="1" applyFill="1" applyBorder="1" applyAlignment="1">
      <alignment horizontal="left" vertical="center" wrapText="1"/>
    </xf>
    <xf numFmtId="39" fontId="11" fillId="7" borderId="32" xfId="0" applyNumberFormat="1" applyFont="1" applyFill="1" applyBorder="1" applyAlignment="1">
      <alignment horizontal="left" vertical="center" wrapText="1"/>
    </xf>
    <xf numFmtId="39" fontId="11" fillId="7" borderId="33" xfId="0" applyNumberFormat="1" applyFont="1" applyFill="1" applyBorder="1" applyAlignment="1">
      <alignment horizontal="left" vertical="center" wrapText="1"/>
    </xf>
    <xf numFmtId="0" fontId="13" fillId="7" borderId="6" xfId="0" applyFont="1" applyFill="1" applyBorder="1" applyAlignment="1">
      <alignment horizontal="left" vertical="center" wrapText="1"/>
    </xf>
    <xf numFmtId="0" fontId="0" fillId="0" borderId="0" xfId="0" applyAlignment="1">
      <alignment wrapText="1"/>
    </xf>
    <xf numFmtId="0" fontId="13" fillId="7" borderId="1" xfId="0" applyFont="1" applyFill="1" applyBorder="1" applyAlignment="1">
      <alignment horizontal="center" vertical="center"/>
    </xf>
    <xf numFmtId="0" fontId="13" fillId="0" borderId="42" xfId="0" applyFont="1" applyBorder="1" applyAlignment="1">
      <alignment horizontal="center" vertical="center"/>
    </xf>
    <xf numFmtId="44" fontId="11" fillId="7" borderId="12"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0" fontId="11" fillId="7" borderId="7" xfId="0" applyFont="1" applyFill="1" applyBorder="1" applyAlignment="1">
      <alignment horizontal="left" vertical="center"/>
    </xf>
    <xf numFmtId="0" fontId="22" fillId="0" borderId="16" xfId="0" applyFont="1" applyBorder="1" applyAlignment="1">
      <alignment horizontal="center" vertical="center"/>
    </xf>
    <xf numFmtId="0" fontId="13" fillId="0" borderId="36" xfId="0" applyFont="1" applyBorder="1" applyAlignment="1">
      <alignment horizontal="center" vertical="center"/>
    </xf>
    <xf numFmtId="39" fontId="11" fillId="7" borderId="9" xfId="0" applyNumberFormat="1" applyFont="1" applyFill="1" applyBorder="1" applyAlignment="1">
      <alignment horizontal="left" vertical="center"/>
    </xf>
    <xf numFmtId="166" fontId="11" fillId="0" borderId="1" xfId="2" applyNumberFormat="1" applyFont="1" applyFill="1" applyBorder="1" applyAlignment="1">
      <alignment horizontal="left" vertical="center" wrapText="1"/>
    </xf>
    <xf numFmtId="167" fontId="11" fillId="6" borderId="10" xfId="1" applyNumberFormat="1" applyFont="1" applyFill="1" applyBorder="1" applyAlignment="1">
      <alignment horizontal="center" vertical="center"/>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xf>
    <xf numFmtId="0" fontId="22" fillId="0" borderId="1" xfId="0" applyFont="1" applyBorder="1" applyAlignment="1">
      <alignment horizontal="center" vertical="center"/>
    </xf>
    <xf numFmtId="0" fontId="11" fillId="0" borderId="1" xfId="0" applyFont="1" applyBorder="1" applyAlignment="1">
      <alignment horizontal="center" vertical="center" wrapText="1"/>
    </xf>
    <xf numFmtId="44" fontId="11" fillId="0" borderId="46" xfId="0" applyNumberFormat="1" applyFont="1" applyBorder="1" applyAlignment="1">
      <alignment horizontal="center" vertical="center"/>
    </xf>
    <xf numFmtId="0" fontId="13" fillId="0" borderId="0" xfId="0" applyFont="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0" fontId="1" fillId="7" borderId="4" xfId="0" applyFont="1" applyFill="1" applyBorder="1" applyAlignment="1">
      <alignment wrapText="1"/>
    </xf>
    <xf numFmtId="0" fontId="1" fillId="7" borderId="39" xfId="0" applyFont="1" applyFill="1" applyBorder="1" applyAlignment="1">
      <alignment wrapText="1"/>
    </xf>
    <xf numFmtId="0" fontId="1" fillId="0" borderId="19" xfId="0" applyFont="1" applyBorder="1" applyAlignment="1">
      <alignment horizontal="left" vertical="center"/>
    </xf>
    <xf numFmtId="0" fontId="1" fillId="6" borderId="20" xfId="0" applyFont="1" applyFill="1" applyBorder="1" applyAlignment="1">
      <alignment horizontal="left" vertical="center"/>
    </xf>
    <xf numFmtId="44" fontId="1" fillId="6" borderId="24" xfId="1" applyFont="1" applyFill="1" applyBorder="1" applyAlignment="1">
      <alignment horizontal="center" vertical="center"/>
    </xf>
    <xf numFmtId="0" fontId="1" fillId="6" borderId="18" xfId="0" applyFont="1" applyFill="1" applyBorder="1" applyAlignment="1">
      <alignment horizontal="center" vertical="center"/>
    </xf>
    <xf numFmtId="0" fontId="1" fillId="6" borderId="2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3" xfId="0" applyNumberFormat="1" applyFont="1" applyBorder="1" applyAlignment="1">
      <alignment horizontal="left" vertical="center"/>
    </xf>
    <xf numFmtId="0" fontId="1" fillId="6" borderId="35" xfId="0" applyFont="1" applyFill="1" applyBorder="1" applyAlignment="1">
      <alignment wrapText="1"/>
    </xf>
    <xf numFmtId="0" fontId="1" fillId="0" borderId="22" xfId="0" applyFont="1" applyBorder="1" applyAlignment="1">
      <alignment horizontal="left" vertical="center"/>
    </xf>
    <xf numFmtId="0" fontId="1" fillId="6" borderId="18" xfId="0" applyFont="1" applyFill="1" applyBorder="1" applyAlignment="1">
      <alignment horizontal="left" vertical="center"/>
    </xf>
    <xf numFmtId="0" fontId="1" fillId="7" borderId="6" xfId="0" applyFont="1" applyFill="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0" fontId="1" fillId="7" borderId="9"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left"/>
    </xf>
    <xf numFmtId="0" fontId="11" fillId="0" borderId="0" xfId="0" applyFont="1" applyAlignment="1">
      <alignment horizontal="center"/>
    </xf>
    <xf numFmtId="0" fontId="12" fillId="2" borderId="15" xfId="0" applyFont="1" applyFill="1" applyBorder="1" applyAlignment="1">
      <alignment horizontal="center" vertical="center"/>
    </xf>
    <xf numFmtId="0" fontId="12" fillId="2" borderId="17" xfId="0" applyFont="1" applyFill="1" applyBorder="1" applyAlignment="1">
      <alignment horizontal="center" vertical="center"/>
    </xf>
    <xf numFmtId="0" fontId="30" fillId="0" borderId="50" xfId="0" applyFont="1" applyBorder="1" applyAlignment="1">
      <alignment horizontal="left" vertic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11" fillId="0" borderId="53" xfId="0" applyFont="1" applyBorder="1" applyAlignment="1">
      <alignment horizontal="left" vertical="center" wrapText="1"/>
    </xf>
    <xf numFmtId="0" fontId="11" fillId="0" borderId="1" xfId="0" applyFont="1" applyBorder="1" applyAlignment="1">
      <alignment horizontal="left" vertical="center" wrapText="1"/>
    </xf>
    <xf numFmtId="0" fontId="11" fillId="0" borderId="54" xfId="0" applyFont="1" applyBorder="1" applyAlignment="1">
      <alignment horizontal="left" vertical="center" wrapText="1"/>
    </xf>
    <xf numFmtId="0" fontId="11" fillId="0" borderId="55" xfId="0" applyFont="1" applyBorder="1" applyAlignment="1">
      <alignment horizontal="left" vertical="center" wrapText="1"/>
    </xf>
    <xf numFmtId="0" fontId="11" fillId="0" borderId="56" xfId="0" applyFont="1" applyBorder="1" applyAlignment="1">
      <alignment horizontal="left" vertical="center" wrapText="1"/>
    </xf>
    <xf numFmtId="0" fontId="11" fillId="0" borderId="57" xfId="0" applyFont="1" applyBorder="1" applyAlignment="1">
      <alignment horizontal="left" vertical="center" wrapText="1"/>
    </xf>
    <xf numFmtId="0" fontId="28" fillId="0" borderId="0" xfId="0" applyFont="1" applyAlignment="1">
      <alignment horizontal="left" vertical="center" wrapText="1"/>
    </xf>
    <xf numFmtId="0" fontId="13" fillId="0" borderId="0" xfId="0" applyFont="1" applyAlignment="1">
      <alignment horizontal="left" vertical="center" wrapText="1"/>
    </xf>
    <xf numFmtId="0" fontId="5" fillId="7" borderId="15" xfId="0" applyFont="1" applyFill="1" applyBorder="1" applyAlignment="1">
      <alignment horizontal="center" vertical="center"/>
    </xf>
    <xf numFmtId="0" fontId="5" fillId="7" borderId="16" xfId="0" applyFont="1" applyFill="1" applyBorder="1" applyAlignment="1">
      <alignment horizontal="center" vertical="center"/>
    </xf>
    <xf numFmtId="0" fontId="4" fillId="3" borderId="15" xfId="0" applyFont="1" applyFill="1" applyBorder="1" applyAlignment="1">
      <alignment horizontal="right" vertical="center"/>
    </xf>
    <xf numFmtId="0" fontId="4" fillId="3" borderId="17" xfId="0" applyFont="1" applyFill="1" applyBorder="1" applyAlignment="1">
      <alignment horizontal="right" vertic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25"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30" xfId="0" applyFont="1" applyBorder="1" applyAlignment="1">
      <alignment horizontal="left"/>
    </xf>
    <xf numFmtId="0" fontId="5" fillId="0" borderId="31" xfId="0" applyFont="1" applyBorder="1" applyAlignment="1">
      <alignment horizontal="left"/>
    </xf>
    <xf numFmtId="0" fontId="5" fillId="0" borderId="30" xfId="0" applyFont="1" applyBorder="1" applyAlignment="1">
      <alignment horizontal="left" wrapText="1"/>
    </xf>
    <xf numFmtId="0" fontId="5" fillId="0" borderId="31" xfId="0" applyFont="1" applyBorder="1" applyAlignment="1">
      <alignment horizontal="left"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8" fillId="5" borderId="15" xfId="0" applyFont="1" applyFill="1" applyBorder="1" applyAlignment="1">
      <alignment horizontal="left" vertical="center"/>
    </xf>
    <xf numFmtId="0" fontId="8" fillId="5" borderId="17" xfId="0" applyFont="1" applyFill="1" applyBorder="1" applyAlignment="1">
      <alignment horizontal="left" vertical="center"/>
    </xf>
    <xf numFmtId="0" fontId="8" fillId="5" borderId="16" xfId="0" applyFont="1" applyFill="1" applyBorder="1" applyAlignment="1">
      <alignment horizontal="left" vertical="center"/>
    </xf>
    <xf numFmtId="0" fontId="15" fillId="3" borderId="2" xfId="0" applyFont="1" applyFill="1" applyBorder="1" applyAlignment="1">
      <alignment horizontal="right" vertical="center"/>
    </xf>
    <xf numFmtId="0" fontId="15" fillId="3" borderId="4" xfId="0" applyFont="1" applyFill="1" applyBorder="1" applyAlignment="1">
      <alignment horizontal="right" vertical="center"/>
    </xf>
    <xf numFmtId="0" fontId="13" fillId="7" borderId="44" xfId="0" applyFont="1" applyFill="1" applyBorder="1" applyAlignment="1">
      <alignment horizontal="center" vertical="center"/>
    </xf>
    <xf numFmtId="0" fontId="13" fillId="7" borderId="32" xfId="0" applyFont="1" applyFill="1" applyBorder="1" applyAlignment="1">
      <alignment horizontal="center" vertical="center"/>
    </xf>
    <xf numFmtId="0" fontId="25" fillId="9" borderId="5" xfId="0" applyFont="1" applyFill="1" applyBorder="1" applyAlignment="1">
      <alignment horizontal="left" vertical="center" wrapText="1"/>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25" fillId="9" borderId="1" xfId="0" applyFont="1" applyFill="1" applyBorder="1" applyAlignment="1">
      <alignment horizontal="left" vertical="center" wrapText="1"/>
    </xf>
    <xf numFmtId="0" fontId="25" fillId="9" borderId="6" xfId="0" applyFont="1" applyFill="1" applyBorder="1" applyAlignment="1">
      <alignment horizontal="left" vertical="center" wrapText="1"/>
    </xf>
    <xf numFmtId="0" fontId="18" fillId="3" borderId="7" xfId="0" applyFont="1" applyFill="1" applyBorder="1" applyAlignment="1">
      <alignment horizontal="right" vertical="center"/>
    </xf>
    <xf numFmtId="0" fontId="18" fillId="3" borderId="9" xfId="0" applyFont="1" applyFill="1" applyBorder="1" applyAlignment="1">
      <alignment horizontal="right" vertical="center"/>
    </xf>
    <xf numFmtId="0" fontId="15" fillId="3" borderId="7" xfId="0" applyFont="1" applyFill="1" applyBorder="1" applyAlignment="1">
      <alignment horizontal="right" vertical="center"/>
    </xf>
    <xf numFmtId="0" fontId="15" fillId="3" borderId="9" xfId="0" applyFont="1" applyFill="1" applyBorder="1" applyAlignment="1">
      <alignment horizontal="right"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2" fillId="2" borderId="16"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17" xfId="0" applyFont="1" applyFill="1" applyBorder="1" applyAlignment="1">
      <alignment horizontal="center" vertical="center"/>
    </xf>
    <xf numFmtId="0" fontId="15" fillId="5" borderId="16" xfId="0" applyFont="1" applyFill="1" applyBorder="1" applyAlignment="1">
      <alignment horizontal="center" vertical="center"/>
    </xf>
    <xf numFmtId="0" fontId="15" fillId="3" borderId="15" xfId="0" applyFont="1" applyFill="1" applyBorder="1" applyAlignment="1">
      <alignment horizontal="right" vertical="center"/>
    </xf>
    <xf numFmtId="0" fontId="15" fillId="3" borderId="16" xfId="0" applyFont="1" applyFill="1" applyBorder="1" applyAlignment="1">
      <alignment horizontal="right" vertical="center"/>
    </xf>
    <xf numFmtId="0" fontId="11" fillId="7" borderId="44" xfId="0" applyFont="1" applyFill="1" applyBorder="1" applyAlignment="1">
      <alignment horizontal="center"/>
    </xf>
    <xf numFmtId="0" fontId="11" fillId="7" borderId="32" xfId="0" applyFont="1" applyFill="1" applyBorder="1" applyAlignment="1">
      <alignment horizontal="center"/>
    </xf>
    <xf numFmtId="0" fontId="15" fillId="4" borderId="19" xfId="0" applyFont="1" applyFill="1" applyBorder="1" applyAlignment="1">
      <alignment horizontal="center"/>
    </xf>
    <xf numFmtId="0" fontId="15" fillId="4" borderId="21" xfId="0" applyFont="1" applyFill="1" applyBorder="1" applyAlignment="1">
      <alignment horizontal="center"/>
    </xf>
    <xf numFmtId="0" fontId="15" fillId="4" borderId="43" xfId="0" applyFont="1" applyFill="1" applyBorder="1" applyAlignment="1">
      <alignment horizontal="center"/>
    </xf>
    <xf numFmtId="0" fontId="25"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5" fillId="4" borderId="20" xfId="0" applyFont="1" applyFill="1" applyBorder="1" applyAlignment="1">
      <alignment horizontal="center"/>
    </xf>
    <xf numFmtId="0" fontId="23" fillId="9" borderId="2" xfId="0" applyFont="1" applyFill="1" applyBorder="1" applyAlignment="1">
      <alignment horizontal="left" vertical="center" wrapText="1"/>
    </xf>
    <xf numFmtId="0" fontId="23" fillId="9" borderId="3" xfId="0" applyFont="1" applyFill="1" applyBorder="1" applyAlignment="1">
      <alignment horizontal="left" vertical="center" wrapText="1"/>
    </xf>
    <xf numFmtId="0" fontId="23" fillId="9" borderId="4" xfId="0" applyFont="1" applyFill="1" applyBorder="1" applyAlignment="1">
      <alignment horizontal="left" vertical="center" wrapText="1"/>
    </xf>
    <xf numFmtId="0" fontId="24" fillId="9" borderId="5" xfId="0" applyFont="1" applyFill="1" applyBorder="1" applyAlignment="1">
      <alignment horizontal="left" vertical="center" wrapText="1"/>
    </xf>
    <xf numFmtId="0" fontId="20" fillId="9" borderId="1" xfId="0" applyFont="1" applyFill="1" applyBorder="1" applyAlignment="1">
      <alignment horizontal="left" vertical="center" wrapText="1"/>
    </xf>
    <xf numFmtId="0" fontId="20" fillId="9" borderId="6"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5" xfId="0" applyFont="1" applyFill="1" applyBorder="1" applyAlignment="1">
      <alignment horizontal="center"/>
    </xf>
    <xf numFmtId="0" fontId="11" fillId="7" borderId="17" xfId="0" applyFont="1" applyFill="1" applyBorder="1" applyAlignment="1">
      <alignment horizontal="center"/>
    </xf>
    <xf numFmtId="0" fontId="11" fillId="7" borderId="16" xfId="0" applyFont="1" applyFill="1" applyBorder="1" applyAlignment="1">
      <alignment horizontal="center"/>
    </xf>
    <xf numFmtId="0" fontId="26" fillId="9" borderId="47" xfId="0" applyFont="1" applyFill="1" applyBorder="1" applyAlignment="1">
      <alignment horizontal="left" vertical="center" wrapText="1"/>
    </xf>
    <xf numFmtId="0" fontId="13" fillId="9" borderId="48" xfId="0" applyFont="1" applyFill="1" applyBorder="1" applyAlignment="1">
      <alignment horizontal="left" vertical="center" wrapText="1"/>
    </xf>
    <xf numFmtId="0" fontId="13" fillId="9" borderId="49" xfId="0" applyFont="1" applyFill="1" applyBorder="1" applyAlignment="1">
      <alignment horizontal="left" vertical="center" wrapText="1"/>
    </xf>
  </cellXfs>
  <cellStyles count="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5</xdr:row>
      <xdr:rowOff>147441</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1733551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A2:G20"/>
  <sheetViews>
    <sheetView topLeftCell="A7" workbookViewId="0">
      <selection activeCell="L19" sqref="L19"/>
    </sheetView>
  </sheetViews>
  <sheetFormatPr defaultColWidth="9" defaultRowHeight="15"/>
  <cols>
    <col min="1" max="1" width="2.75" style="6" customWidth="1"/>
    <col min="2" max="2" width="3.25" style="6" customWidth="1"/>
    <col min="3" max="3" width="30.75" style="6" customWidth="1"/>
    <col min="4" max="4" width="10.25" style="6" customWidth="1"/>
    <col min="5" max="5" width="30.75" style="6" customWidth="1"/>
    <col min="6" max="6" width="49.75" style="6" customWidth="1"/>
    <col min="7" max="16384" width="9" style="6"/>
  </cols>
  <sheetData>
    <row r="2" spans="1:7">
      <c r="B2" s="150"/>
      <c r="C2" s="150"/>
      <c r="D2" s="150"/>
      <c r="E2" s="150"/>
    </row>
    <row r="3" spans="1:7">
      <c r="B3" s="150"/>
      <c r="C3" s="150"/>
      <c r="D3" s="150"/>
      <c r="E3" s="150"/>
    </row>
    <row r="4" spans="1:7">
      <c r="B4" s="150"/>
      <c r="C4" s="150"/>
      <c r="D4" s="150"/>
      <c r="E4" s="150"/>
    </row>
    <row r="5" spans="1:7">
      <c r="B5" s="150"/>
      <c r="C5" s="150"/>
      <c r="D5" s="150"/>
      <c r="E5" s="150"/>
    </row>
    <row r="6" spans="1:7">
      <c r="B6" s="150"/>
      <c r="C6" s="150"/>
      <c r="D6" s="150"/>
      <c r="E6" s="150"/>
    </row>
    <row r="8" spans="1:7" ht="69.75" customHeight="1">
      <c r="B8" s="162" t="s">
        <v>0</v>
      </c>
      <c r="C8" s="163"/>
      <c r="D8" s="163"/>
      <c r="E8" s="163"/>
      <c r="F8" s="163"/>
    </row>
    <row r="10" spans="1:7" ht="26.25">
      <c r="B10" s="151" t="s">
        <v>1</v>
      </c>
      <c r="C10" s="152"/>
      <c r="D10" s="152"/>
      <c r="E10" s="152"/>
      <c r="F10" s="152"/>
    </row>
    <row r="11" spans="1:7">
      <c r="B11" s="46"/>
      <c r="C11" s="47"/>
      <c r="D11" s="47"/>
      <c r="E11" s="47"/>
      <c r="F11" s="47"/>
    </row>
    <row r="12" spans="1:7">
      <c r="A12" s="12"/>
      <c r="B12" s="153" t="s">
        <v>2</v>
      </c>
      <c r="C12" s="154"/>
      <c r="D12" s="154"/>
      <c r="E12" s="154"/>
      <c r="F12" s="155"/>
      <c r="G12" s="12"/>
    </row>
    <row r="13" spans="1:7">
      <c r="A13" s="12"/>
      <c r="B13" s="156"/>
      <c r="C13" s="157"/>
      <c r="D13" s="157"/>
      <c r="E13" s="157"/>
      <c r="F13" s="158"/>
      <c r="G13" s="12"/>
    </row>
    <row r="14" spans="1:7">
      <c r="A14" s="12"/>
      <c r="B14" s="156"/>
      <c r="C14" s="157"/>
      <c r="D14" s="157"/>
      <c r="E14" s="157"/>
      <c r="F14" s="158"/>
      <c r="G14" s="12"/>
    </row>
    <row r="15" spans="1:7">
      <c r="A15" s="12"/>
      <c r="B15" s="156"/>
      <c r="C15" s="157"/>
      <c r="D15" s="157"/>
      <c r="E15" s="157"/>
      <c r="F15" s="158"/>
      <c r="G15" s="12"/>
    </row>
    <row r="16" spans="1:7">
      <c r="A16" s="12"/>
      <c r="B16" s="156"/>
      <c r="C16" s="157"/>
      <c r="D16" s="157"/>
      <c r="E16" s="157"/>
      <c r="F16" s="158"/>
      <c r="G16" s="12"/>
    </row>
    <row r="17" spans="1:7">
      <c r="A17" s="12"/>
      <c r="B17" s="156"/>
      <c r="C17" s="157"/>
      <c r="D17" s="157"/>
      <c r="E17" s="157"/>
      <c r="F17" s="158"/>
      <c r="G17" s="12"/>
    </row>
    <row r="18" spans="1:7">
      <c r="A18" s="12"/>
      <c r="B18" s="156"/>
      <c r="C18" s="157"/>
      <c r="D18" s="157"/>
      <c r="E18" s="157"/>
      <c r="F18" s="158"/>
      <c r="G18" s="12"/>
    </row>
    <row r="19" spans="1:7" ht="174.75" customHeight="1">
      <c r="A19" s="12"/>
      <c r="B19" s="159"/>
      <c r="C19" s="160"/>
      <c r="D19" s="160"/>
      <c r="E19" s="160"/>
      <c r="F19" s="161"/>
      <c r="G19" s="12"/>
    </row>
    <row r="20" spans="1:7">
      <c r="B20" s="12"/>
      <c r="C20" s="12"/>
      <c r="D20" s="12"/>
      <c r="E20" s="12"/>
      <c r="F20" s="12"/>
    </row>
  </sheetData>
  <sheetProtection algorithmName="SHA-512" hashValue="HflMCQCBt0Jf9Ar86At8iajywnPpD8A1tjieU9z4Mh8okXwibVcjkMSmSuvkIIarLdsFjl7JsfMY9jmZyocY5g==" saltValue="T/zAit8bm48RP54sn22uAg==" spinCount="100000" sheet="1" objects="1" scenarios="1"/>
  <mergeCells count="4">
    <mergeCell ref="B2:E6"/>
    <mergeCell ref="B10:F10"/>
    <mergeCell ref="B12:F19"/>
    <mergeCell ref="B8:F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V29"/>
  <sheetViews>
    <sheetView topLeftCell="A9" zoomScaleNormal="100" workbookViewId="0">
      <selection activeCell="F13" sqref="F13"/>
    </sheetView>
  </sheetViews>
  <sheetFormatPr defaultColWidth="9" defaultRowHeight="15"/>
  <cols>
    <col min="1" max="1" width="3.25" style="1" customWidth="1"/>
    <col min="2" max="2" width="22.75" style="1" bestFit="1" customWidth="1"/>
    <col min="3" max="3" width="26.75" style="1" bestFit="1" customWidth="1"/>
    <col min="4" max="4" width="13.75" style="1" customWidth="1"/>
    <col min="5" max="5" width="13.75" style="1" bestFit="1" customWidth="1"/>
    <col min="6" max="6" width="18.75" style="1" customWidth="1"/>
    <col min="7" max="7" width="17.75" style="1" bestFit="1" customWidth="1"/>
    <col min="8" max="8" width="14.75" style="55" bestFit="1" customWidth="1"/>
    <col min="9" max="9" width="45.5" style="59" customWidth="1"/>
    <col min="10" max="10" width="18.25" style="1" bestFit="1" customWidth="1"/>
    <col min="11" max="11" width="16.25" style="1" bestFit="1" customWidth="1"/>
    <col min="12" max="12" width="18.25" style="1" bestFit="1" customWidth="1"/>
    <col min="13" max="13" width="12" style="58" bestFit="1" customWidth="1"/>
    <col min="14" max="14" width="10.75" style="58" customWidth="1"/>
    <col min="15" max="15" width="16.75" style="58" hidden="1" customWidth="1"/>
    <col min="16" max="16" width="30.75" style="35" customWidth="1"/>
    <col min="17" max="17" width="16.75" style="1" bestFit="1" customWidth="1"/>
    <col min="18" max="18" width="18.25" style="1" bestFit="1" customWidth="1"/>
    <col min="19" max="19" width="16.25" style="1" bestFit="1" customWidth="1"/>
    <col min="20" max="20" width="11.25" style="1" bestFit="1" customWidth="1"/>
    <col min="21" max="21" width="9.75" style="1" bestFit="1" customWidth="1"/>
    <col min="22" max="22" width="30.75" style="35" customWidth="1"/>
    <col min="23" max="16384" width="9" style="1"/>
  </cols>
  <sheetData>
    <row r="1" spans="1:22" ht="15.75" thickBot="1">
      <c r="A1" s="116"/>
      <c r="B1" s="116"/>
      <c r="C1" s="116"/>
      <c r="D1" s="116"/>
      <c r="E1" s="116"/>
      <c r="F1" s="116"/>
      <c r="G1" s="116"/>
      <c r="H1" s="117"/>
      <c r="I1" s="118"/>
      <c r="J1" s="116"/>
      <c r="K1" s="116"/>
      <c r="L1" s="116"/>
      <c r="M1" s="119"/>
      <c r="N1" s="119"/>
      <c r="O1" s="119"/>
      <c r="P1" s="120"/>
      <c r="Q1" s="116"/>
      <c r="R1" s="116"/>
      <c r="S1" s="116"/>
      <c r="T1" s="116"/>
      <c r="U1" s="116"/>
      <c r="V1" s="120"/>
    </row>
    <row r="2" spans="1:22" ht="27" thickBot="1">
      <c r="A2" s="116"/>
      <c r="B2" s="168" t="str">
        <f>_xlfn.CONCAT("Campus Sustainability Fund - Mini Grant Funding Request - Personnel Summary for", " ",'Project Information Summary'!C12)</f>
        <v>Campus Sustainability Fund - Mini Grant Funding Request - Personnel Summary for Wassaja Oidag</v>
      </c>
      <c r="C2" s="169"/>
      <c r="D2" s="169"/>
      <c r="E2" s="169"/>
      <c r="F2" s="169"/>
      <c r="G2" s="169"/>
      <c r="H2" s="169"/>
      <c r="I2" s="170"/>
      <c r="J2" s="116"/>
      <c r="K2" s="116"/>
      <c r="L2" s="116"/>
      <c r="M2" s="119"/>
      <c r="N2" s="119"/>
      <c r="O2" s="119"/>
      <c r="P2" s="120"/>
      <c r="Q2" s="116"/>
      <c r="R2" s="116"/>
      <c r="S2" s="116"/>
      <c r="T2" s="116"/>
      <c r="U2" s="116"/>
      <c r="V2" s="120"/>
    </row>
    <row r="3" spans="1:22" ht="15.75" thickBot="1">
      <c r="A3" s="116"/>
      <c r="B3" s="121"/>
      <c r="C3" s="122"/>
      <c r="D3" s="122"/>
      <c r="E3" s="122"/>
      <c r="F3" s="122"/>
      <c r="G3" s="122"/>
      <c r="H3" s="123"/>
      <c r="I3" s="124"/>
      <c r="J3" s="116"/>
      <c r="K3" s="116"/>
      <c r="L3" s="116"/>
      <c r="M3" s="119"/>
      <c r="N3" s="119"/>
      <c r="O3" s="119"/>
      <c r="P3" s="120"/>
      <c r="Q3" s="116"/>
      <c r="R3" s="116"/>
      <c r="S3" s="116"/>
      <c r="T3" s="116"/>
      <c r="U3" s="116"/>
      <c r="V3" s="120"/>
    </row>
    <row r="4" spans="1:22" ht="45" customHeight="1">
      <c r="A4" s="116"/>
      <c r="B4" s="171" t="s">
        <v>3</v>
      </c>
      <c r="C4" s="172"/>
      <c r="D4" s="172"/>
      <c r="E4" s="172"/>
      <c r="F4" s="172"/>
      <c r="G4" s="172"/>
      <c r="H4" s="172"/>
      <c r="I4" s="173"/>
      <c r="J4" s="125"/>
      <c r="K4" s="125"/>
      <c r="L4" s="125"/>
      <c r="M4" s="126"/>
      <c r="N4" s="126"/>
      <c r="O4" s="126"/>
      <c r="P4" s="125"/>
      <c r="Q4" s="116"/>
      <c r="R4" s="116"/>
      <c r="S4" s="116"/>
      <c r="T4" s="116"/>
      <c r="U4" s="116"/>
      <c r="V4" s="120"/>
    </row>
    <row r="5" spans="1:22" ht="30" customHeight="1">
      <c r="A5" s="116"/>
      <c r="B5" s="174" t="s">
        <v>4</v>
      </c>
      <c r="C5" s="175"/>
      <c r="D5" s="175"/>
      <c r="E5" s="175"/>
      <c r="F5" s="175"/>
      <c r="G5" s="175"/>
      <c r="H5" s="175"/>
      <c r="I5" s="176"/>
      <c r="J5" s="125"/>
      <c r="K5" s="125"/>
      <c r="L5" s="125"/>
      <c r="M5" s="126"/>
      <c r="N5" s="126"/>
      <c r="O5" s="126"/>
      <c r="P5" s="125"/>
      <c r="Q5" s="116"/>
      <c r="R5" s="116"/>
      <c r="S5" s="116"/>
      <c r="T5" s="116"/>
      <c r="U5" s="116"/>
      <c r="V5" s="120"/>
    </row>
    <row r="6" spans="1:22" ht="43.5" customHeight="1">
      <c r="A6" s="116"/>
      <c r="B6" s="174" t="s">
        <v>5</v>
      </c>
      <c r="C6" s="175"/>
      <c r="D6" s="175"/>
      <c r="E6" s="175"/>
      <c r="F6" s="175"/>
      <c r="G6" s="175"/>
      <c r="H6" s="175"/>
      <c r="I6" s="176"/>
      <c r="J6" s="125"/>
      <c r="K6" s="125"/>
      <c r="L6" s="125"/>
      <c r="M6" s="126"/>
      <c r="N6" s="126"/>
      <c r="O6" s="126"/>
      <c r="P6" s="125"/>
      <c r="Q6" s="116"/>
      <c r="R6" s="116"/>
      <c r="S6" s="116"/>
      <c r="T6" s="116"/>
      <c r="U6" s="116"/>
      <c r="V6" s="120"/>
    </row>
    <row r="7" spans="1:22" ht="30" customHeight="1" thickBot="1">
      <c r="A7" s="116"/>
      <c r="B7" s="177" t="s">
        <v>6</v>
      </c>
      <c r="C7" s="178"/>
      <c r="D7" s="178"/>
      <c r="E7" s="178"/>
      <c r="F7" s="178"/>
      <c r="G7" s="178"/>
      <c r="H7" s="178"/>
      <c r="I7" s="179"/>
      <c r="J7" s="125"/>
      <c r="K7"/>
      <c r="L7"/>
      <c r="M7"/>
      <c r="N7"/>
      <c r="O7"/>
      <c r="P7" s="95"/>
      <c r="Q7"/>
      <c r="R7" s="116"/>
      <c r="S7" s="116"/>
      <c r="T7" s="116"/>
      <c r="U7" s="116"/>
      <c r="V7" s="120"/>
    </row>
    <row r="8" spans="1:22" ht="15.75" thickBot="1">
      <c r="A8" s="127"/>
      <c r="B8" s="128"/>
      <c r="C8" s="129"/>
      <c r="D8" s="129"/>
      <c r="E8" s="129"/>
      <c r="F8" s="129"/>
      <c r="G8" s="129"/>
      <c r="H8" s="130"/>
      <c r="I8" s="131"/>
      <c r="J8" s="116"/>
      <c r="K8" s="120"/>
      <c r="L8" s="116"/>
      <c r="M8" s="116"/>
      <c r="N8" s="116"/>
      <c r="O8" s="116"/>
      <c r="P8" s="116"/>
      <c r="Q8" s="116"/>
      <c r="R8" s="116"/>
      <c r="S8" s="116"/>
      <c r="T8" s="116"/>
      <c r="U8" s="116"/>
      <c r="V8" s="116"/>
    </row>
    <row r="9" spans="1:22" ht="19.5" thickBot="1">
      <c r="A9" s="127"/>
      <c r="B9" s="187" t="s">
        <v>7</v>
      </c>
      <c r="C9" s="188"/>
      <c r="D9" s="188"/>
      <c r="E9" s="188"/>
      <c r="F9" s="188"/>
      <c r="G9" s="188"/>
      <c r="H9" s="188"/>
      <c r="I9" s="189"/>
      <c r="J9" s="116"/>
      <c r="K9" s="120"/>
      <c r="L9" s="116"/>
      <c r="M9" s="116"/>
      <c r="N9" s="116"/>
      <c r="O9" s="116"/>
      <c r="P9" s="116"/>
      <c r="Q9" s="116"/>
      <c r="R9" s="116"/>
      <c r="S9" s="116"/>
      <c r="T9" s="116"/>
      <c r="U9" s="116"/>
      <c r="V9" s="116"/>
    </row>
    <row r="10" spans="1:22" ht="15.75" thickBot="1">
      <c r="A10" s="127"/>
      <c r="B10" s="180" t="s">
        <v>8</v>
      </c>
      <c r="C10" s="180" t="s">
        <v>9</v>
      </c>
      <c r="D10" s="184" t="s">
        <v>10</v>
      </c>
      <c r="E10" s="185"/>
      <c r="F10" s="185"/>
      <c r="G10" s="185"/>
      <c r="H10" s="186"/>
      <c r="I10" s="182" t="s">
        <v>11</v>
      </c>
      <c r="J10" s="116"/>
      <c r="K10" s="120"/>
      <c r="L10" s="116"/>
      <c r="M10" s="116"/>
      <c r="N10" s="116"/>
      <c r="O10" s="116"/>
      <c r="P10" s="116"/>
      <c r="Q10" s="116"/>
      <c r="R10" s="116"/>
      <c r="S10" s="116"/>
      <c r="T10" s="116"/>
      <c r="U10" s="116"/>
      <c r="V10" s="116"/>
    </row>
    <row r="11" spans="1:22" ht="15.75" thickBot="1">
      <c r="A11" s="127"/>
      <c r="B11" s="181"/>
      <c r="C11" s="181"/>
      <c r="D11" s="184" t="str">
        <f>'Additional Info &amp; Definitions'!$D$14</f>
        <v>Fiscal Year 2026</v>
      </c>
      <c r="E11" s="185"/>
      <c r="F11" s="185"/>
      <c r="G11" s="185"/>
      <c r="H11" s="186"/>
      <c r="I11" s="183"/>
      <c r="J11" s="116"/>
      <c r="K11" s="120"/>
      <c r="L11" s="116"/>
      <c r="M11" s="116"/>
      <c r="N11" s="116"/>
      <c r="O11" s="116"/>
      <c r="P11" s="116"/>
      <c r="Q11" s="116"/>
      <c r="R11" s="116"/>
      <c r="S11" s="116"/>
      <c r="T11" s="116"/>
      <c r="U11" s="116"/>
      <c r="V11" s="116"/>
    </row>
    <row r="12" spans="1:22" ht="15.75" thickBot="1">
      <c r="A12" s="127"/>
      <c r="B12" s="164"/>
      <c r="C12" s="165"/>
      <c r="D12" s="67" t="s">
        <v>12</v>
      </c>
      <c r="E12" s="65" t="s">
        <v>13</v>
      </c>
      <c r="F12" s="65" t="s">
        <v>14</v>
      </c>
      <c r="G12" s="68" t="s">
        <v>15</v>
      </c>
      <c r="H12" s="69" t="s">
        <v>16</v>
      </c>
      <c r="I12" s="132"/>
      <c r="J12" s="116"/>
      <c r="K12" s="120"/>
      <c r="L12" s="116"/>
      <c r="M12" s="116"/>
      <c r="N12" s="116"/>
      <c r="O12" s="116"/>
      <c r="P12" s="116"/>
      <c r="Q12" s="116"/>
      <c r="R12" s="116"/>
      <c r="S12" s="116"/>
      <c r="T12" s="116"/>
      <c r="U12" s="116"/>
      <c r="V12" s="116"/>
    </row>
    <row r="13" spans="1:22">
      <c r="A13" s="127"/>
      <c r="B13" s="133" t="s">
        <v>17</v>
      </c>
      <c r="C13" s="134" t="s">
        <v>18</v>
      </c>
      <c r="D13" s="135">
        <v>14.7</v>
      </c>
      <c r="E13" s="136">
        <v>2.9423499999999998</v>
      </c>
      <c r="F13" s="137">
        <v>24</v>
      </c>
      <c r="G13" s="138">
        <f>D13*E13*F13</f>
        <v>1038.0610799999999</v>
      </c>
      <c r="H13" s="139">
        <f>G13*'Additional Info &amp; Definitions'!$D$15</f>
        <v>20.761221599999999</v>
      </c>
      <c r="I13" s="140"/>
      <c r="J13" s="116"/>
      <c r="K13" s="120"/>
      <c r="L13" s="116"/>
      <c r="M13" s="116"/>
      <c r="N13" s="116"/>
      <c r="O13" s="116"/>
      <c r="P13" s="116"/>
      <c r="Q13" s="116"/>
      <c r="R13" s="116"/>
      <c r="S13" s="116"/>
      <c r="T13" s="116"/>
      <c r="U13" s="116"/>
      <c r="V13" s="116"/>
    </row>
    <row r="14" spans="1:22">
      <c r="A14" s="127"/>
      <c r="B14" s="141" t="s">
        <v>19</v>
      </c>
      <c r="C14" s="142" t="s">
        <v>20</v>
      </c>
      <c r="D14" s="135">
        <v>14.7</v>
      </c>
      <c r="E14" s="136">
        <v>2.9423499999999998</v>
      </c>
      <c r="F14" s="137">
        <v>24</v>
      </c>
      <c r="G14" s="138">
        <f>D14*E14*F14</f>
        <v>1038.0610799999999</v>
      </c>
      <c r="H14" s="139">
        <f>G14*'Additional Info &amp; Definitions'!$D$15</f>
        <v>20.761221599999999</v>
      </c>
      <c r="I14" s="140"/>
      <c r="J14" s="116"/>
      <c r="K14" s="120"/>
      <c r="L14" s="116"/>
      <c r="M14" s="116"/>
      <c r="N14" s="116"/>
      <c r="O14" s="116"/>
      <c r="P14" s="116"/>
      <c r="Q14" s="116"/>
      <c r="R14" s="116"/>
      <c r="S14" s="116"/>
      <c r="T14" s="116"/>
      <c r="U14" s="116"/>
      <c r="V14" s="116"/>
    </row>
    <row r="15" spans="1:22">
      <c r="A15" s="127"/>
      <c r="B15" s="141" t="s">
        <v>21</v>
      </c>
      <c r="C15" s="142"/>
      <c r="D15" s="135"/>
      <c r="E15" s="136"/>
      <c r="F15" s="137"/>
      <c r="G15" s="138">
        <f>D15*E15*F15</f>
        <v>0</v>
      </c>
      <c r="H15" s="139">
        <f>G15*'Additional Info &amp; Definitions'!$D$15</f>
        <v>0</v>
      </c>
      <c r="I15" s="140"/>
      <c r="J15" s="116"/>
      <c r="K15" s="120"/>
      <c r="L15" s="116"/>
      <c r="M15" s="116"/>
      <c r="N15" s="116"/>
      <c r="O15" s="116"/>
      <c r="P15" s="116"/>
      <c r="Q15" s="116"/>
      <c r="R15" s="116"/>
      <c r="S15" s="116"/>
      <c r="T15" s="116"/>
      <c r="U15" s="116"/>
      <c r="V15" s="116"/>
    </row>
    <row r="16" spans="1:22">
      <c r="A16" s="127"/>
      <c r="B16" s="141" t="s">
        <v>22</v>
      </c>
      <c r="C16" s="142"/>
      <c r="D16" s="135"/>
      <c r="E16" s="136"/>
      <c r="F16" s="137"/>
      <c r="G16" s="138">
        <f>D16*E16*F16</f>
        <v>0</v>
      </c>
      <c r="H16" s="139">
        <f>G16*'Additional Info &amp; Definitions'!$D$15</f>
        <v>0</v>
      </c>
      <c r="I16" s="140"/>
      <c r="J16" s="116"/>
      <c r="K16" s="120"/>
      <c r="L16" s="116"/>
      <c r="M16" s="116"/>
      <c r="N16" s="116"/>
      <c r="O16" s="116"/>
      <c r="P16" s="116"/>
      <c r="Q16" s="116"/>
      <c r="R16" s="116"/>
      <c r="S16" s="116"/>
      <c r="T16" s="116"/>
      <c r="U16" s="116"/>
      <c r="V16" s="116"/>
    </row>
    <row r="17" spans="1:22" ht="15.75" thickBot="1">
      <c r="A17" s="127"/>
      <c r="B17" s="141" t="s">
        <v>23</v>
      </c>
      <c r="C17" s="142"/>
      <c r="D17" s="135"/>
      <c r="E17" s="136"/>
      <c r="F17" s="137"/>
      <c r="G17" s="138">
        <f>D17*E17*F17</f>
        <v>0</v>
      </c>
      <c r="H17" s="139">
        <f>G17*'Additional Info &amp; Definitions'!$D$15</f>
        <v>0</v>
      </c>
      <c r="I17" s="140"/>
      <c r="J17" s="116"/>
      <c r="K17" s="120"/>
      <c r="L17" s="116"/>
      <c r="M17" s="116"/>
      <c r="N17" s="116"/>
      <c r="O17" s="116"/>
      <c r="P17" s="116"/>
      <c r="Q17" s="116"/>
      <c r="R17" s="116"/>
      <c r="S17" s="116"/>
      <c r="T17" s="116"/>
      <c r="U17" s="116"/>
      <c r="V17" s="116"/>
    </row>
    <row r="18" spans="1:22" ht="15.75" thickBot="1">
      <c r="A18" s="127"/>
      <c r="B18" s="128"/>
      <c r="C18" s="129"/>
      <c r="D18" s="129"/>
      <c r="E18" s="129"/>
      <c r="F18" s="129"/>
      <c r="G18" s="129"/>
      <c r="H18" s="130"/>
      <c r="I18" s="131"/>
      <c r="J18" s="116"/>
      <c r="K18" s="120"/>
      <c r="L18" s="116"/>
      <c r="M18" s="116"/>
      <c r="N18" s="116"/>
      <c r="O18" s="116"/>
      <c r="P18" s="116"/>
      <c r="Q18" s="116"/>
      <c r="R18" s="116"/>
      <c r="S18" s="116"/>
      <c r="T18" s="116"/>
      <c r="U18" s="116"/>
      <c r="V18" s="116"/>
    </row>
    <row r="19" spans="1:22" ht="15.75" thickBot="1">
      <c r="A19" s="127"/>
      <c r="B19" s="166" t="s">
        <v>24</v>
      </c>
      <c r="C19" s="167"/>
      <c r="D19" s="2"/>
      <c r="E19" s="2"/>
      <c r="F19" s="3" t="str">
        <f>_xlfn.CONCAT('Additional Info &amp; Definitions'!D14," ","Total")</f>
        <v>Fiscal Year 2026 Total</v>
      </c>
      <c r="G19" s="4">
        <f>SUM(G13:G17)</f>
        <v>2076.1221599999999</v>
      </c>
      <c r="H19" s="56">
        <f>SUM(H13:H17)</f>
        <v>41.522443199999998</v>
      </c>
      <c r="I19" s="143"/>
      <c r="J19" s="116"/>
      <c r="K19" s="120"/>
      <c r="L19" s="116"/>
      <c r="M19" s="116"/>
      <c r="N19" s="116"/>
      <c r="O19" s="116"/>
      <c r="P19" s="116"/>
      <c r="Q19" s="116"/>
      <c r="R19" s="116"/>
      <c r="S19" s="116"/>
      <c r="T19" s="116"/>
      <c r="U19" s="116"/>
      <c r="V19" s="116"/>
    </row>
    <row r="20" spans="1:22" s="5" customFormat="1" ht="15.75" thickBot="1">
      <c r="A20" s="127"/>
      <c r="B20" s="144"/>
      <c r="C20" s="145"/>
      <c r="D20" s="145"/>
      <c r="E20" s="145"/>
      <c r="F20" s="145"/>
      <c r="G20" s="145"/>
      <c r="H20" s="146"/>
      <c r="I20" s="147"/>
      <c r="J20" s="127"/>
      <c r="K20" s="148"/>
      <c r="L20" s="127"/>
      <c r="M20" s="127"/>
      <c r="N20" s="127"/>
      <c r="O20" s="127"/>
      <c r="P20" s="127"/>
      <c r="Q20" s="127"/>
      <c r="R20" s="127"/>
      <c r="S20" s="127"/>
      <c r="T20" s="127"/>
      <c r="U20" s="127"/>
      <c r="V20" s="127"/>
    </row>
    <row r="21" spans="1:22">
      <c r="A21" s="116"/>
      <c r="B21" s="116"/>
      <c r="C21" s="116"/>
      <c r="D21" s="116"/>
      <c r="E21" s="116"/>
      <c r="F21" s="116"/>
      <c r="G21" s="116"/>
      <c r="H21" s="66"/>
      <c r="I21" s="50"/>
      <c r="J21" s="116"/>
      <c r="K21" s="116"/>
      <c r="L21" s="116"/>
      <c r="M21" s="119"/>
      <c r="N21" s="119"/>
      <c r="O21" s="119"/>
      <c r="P21" s="120"/>
      <c r="Q21" s="116"/>
      <c r="R21" s="116"/>
      <c r="S21" s="116"/>
      <c r="T21" s="116"/>
      <c r="U21" s="116"/>
      <c r="V21" s="120"/>
    </row>
    <row r="22" spans="1:22">
      <c r="A22" s="116"/>
      <c r="B22" s="116"/>
      <c r="C22" s="116"/>
      <c r="D22" s="116"/>
      <c r="E22" s="116"/>
      <c r="F22" s="116"/>
      <c r="G22" s="116"/>
      <c r="H22" s="50"/>
      <c r="I22" s="50"/>
      <c r="J22" s="116"/>
      <c r="K22" s="116"/>
      <c r="L22" s="116"/>
      <c r="M22" s="119"/>
      <c r="N22" s="119"/>
      <c r="O22" s="119"/>
      <c r="P22" s="120"/>
      <c r="Q22" s="116"/>
      <c r="R22" s="116"/>
      <c r="S22" s="116"/>
      <c r="T22" s="116"/>
      <c r="U22" s="116"/>
      <c r="V22" s="120"/>
    </row>
    <row r="23" spans="1:22">
      <c r="A23" s="116"/>
      <c r="B23" s="116"/>
      <c r="C23" s="116"/>
      <c r="D23" s="116"/>
      <c r="E23" s="116"/>
      <c r="F23" s="116"/>
      <c r="G23" s="116"/>
      <c r="H23" s="50"/>
      <c r="I23" s="50"/>
      <c r="J23" s="116"/>
      <c r="K23" s="116"/>
      <c r="L23" s="116"/>
      <c r="M23" s="119"/>
      <c r="N23" s="119"/>
      <c r="O23" s="119"/>
      <c r="P23" s="120"/>
      <c r="Q23" s="116"/>
      <c r="R23" s="116"/>
      <c r="S23" s="116"/>
      <c r="T23" s="116"/>
      <c r="U23" s="116"/>
      <c r="V23" s="120"/>
    </row>
    <row r="24" spans="1:22">
      <c r="A24" s="116"/>
      <c r="B24" s="116"/>
      <c r="C24" s="116"/>
      <c r="D24" s="116"/>
      <c r="E24" s="116"/>
      <c r="F24" s="116"/>
      <c r="G24" s="116"/>
      <c r="H24" s="50"/>
      <c r="I24" s="50"/>
      <c r="J24" s="116"/>
      <c r="K24" s="116"/>
      <c r="L24" s="116"/>
      <c r="M24" s="119"/>
      <c r="N24" s="119"/>
      <c r="O24" s="119"/>
      <c r="P24" s="120"/>
      <c r="Q24" s="116"/>
      <c r="R24" s="116"/>
      <c r="S24" s="116"/>
      <c r="T24" s="116"/>
      <c r="U24" s="116"/>
      <c r="V24" s="120"/>
    </row>
    <row r="25" spans="1:22">
      <c r="A25" s="116"/>
      <c r="B25" s="116"/>
      <c r="C25" s="116"/>
      <c r="D25" s="116"/>
      <c r="E25" s="116"/>
      <c r="F25" s="116"/>
      <c r="G25" s="116"/>
      <c r="H25" s="50"/>
      <c r="I25" s="50"/>
      <c r="J25" s="116"/>
      <c r="K25" s="116"/>
      <c r="L25" s="116"/>
      <c r="M25" s="119"/>
      <c r="N25" s="119"/>
      <c r="O25" s="119"/>
      <c r="P25" s="120"/>
      <c r="Q25" s="116"/>
      <c r="R25" s="116"/>
      <c r="S25" s="116"/>
      <c r="T25" s="116"/>
      <c r="U25" s="116"/>
      <c r="V25" s="120"/>
    </row>
    <row r="26" spans="1:22">
      <c r="A26" s="116"/>
      <c r="B26" s="116"/>
      <c r="C26" s="116"/>
      <c r="D26" s="116"/>
      <c r="E26" s="116"/>
      <c r="F26" s="116"/>
      <c r="G26" s="116"/>
      <c r="H26" s="50"/>
      <c r="I26" s="50"/>
      <c r="J26" s="116"/>
      <c r="K26" s="116"/>
      <c r="L26" s="116"/>
      <c r="M26" s="119"/>
      <c r="N26" s="119"/>
      <c r="O26" s="119"/>
      <c r="P26" s="120"/>
      <c r="Q26" s="116"/>
      <c r="R26" s="116"/>
      <c r="S26" s="116"/>
      <c r="T26" s="116"/>
      <c r="U26" s="116"/>
      <c r="V26" s="120"/>
    </row>
    <row r="27" spans="1:22">
      <c r="A27" s="116"/>
      <c r="B27" s="116"/>
      <c r="C27" s="116"/>
      <c r="D27" s="116"/>
      <c r="E27" s="116"/>
      <c r="F27" s="116"/>
      <c r="G27" s="116"/>
      <c r="H27" s="50"/>
      <c r="I27" s="50"/>
      <c r="J27" s="116"/>
      <c r="K27" s="116"/>
      <c r="L27" s="116"/>
      <c r="M27" s="119"/>
      <c r="N27" s="119"/>
      <c r="O27" s="119"/>
      <c r="P27" s="120"/>
      <c r="Q27" s="116"/>
      <c r="R27" s="116"/>
      <c r="S27" s="116"/>
      <c r="T27" s="116"/>
      <c r="U27" s="116"/>
      <c r="V27" s="120"/>
    </row>
    <row r="29" spans="1:22">
      <c r="A29" s="116"/>
      <c r="B29" s="116"/>
      <c r="C29" s="116"/>
      <c r="D29" s="116"/>
      <c r="E29" s="116"/>
      <c r="F29" s="116"/>
      <c r="G29" s="116"/>
      <c r="H29" s="117"/>
      <c r="I29" s="118"/>
      <c r="J29" s="116"/>
      <c r="K29" s="116"/>
      <c r="L29" s="116"/>
      <c r="M29" s="119"/>
      <c r="N29" s="119"/>
      <c r="O29" s="119"/>
      <c r="P29" s="120"/>
      <c r="Q29" s="116"/>
      <c r="R29" s="116"/>
      <c r="S29" s="116"/>
      <c r="T29" s="116"/>
      <c r="U29" s="116"/>
      <c r="V29" s="120"/>
    </row>
  </sheetData>
  <sheetProtection algorithmName="SHA-512" hashValue="YVlgwgo3ElHyWMDWrEXhbpcutc/tWEOOkMm1JQVVX58KG1SlDY74sUz+o9HzIDJd0C5H/rzIgCKM5hwjaylJIQ==" saltValue="TFQp/dZx5D5NyBqX28vEHw==" spinCount="100000" sheet="1" objects="1" scenarios="1"/>
  <protectedRanges>
    <protectedRange sqref="I13:I17 C13:F17" name="Student Employees"/>
  </protectedRanges>
  <mergeCells count="13">
    <mergeCell ref="B12:C12"/>
    <mergeCell ref="B19:C19"/>
    <mergeCell ref="B2:I2"/>
    <mergeCell ref="B4:I4"/>
    <mergeCell ref="B6:I6"/>
    <mergeCell ref="B7:I7"/>
    <mergeCell ref="B5:I5"/>
    <mergeCell ref="B10:B11"/>
    <mergeCell ref="C10:C11"/>
    <mergeCell ref="I10:I11"/>
    <mergeCell ref="D11:H11"/>
    <mergeCell ref="B9:I9"/>
    <mergeCell ref="D10:H10"/>
  </mergeCells>
  <phoneticPr fontId="7" type="noConversion"/>
  <dataValidations count="1">
    <dataValidation type="custom" allowBlank="1" showInputMessage="1" showErrorMessage="1" errorTitle="Invalid Entry!" error="Hourly rate must be $14.70 per hour or greater. " promptTitle="Minimum Rate Requirement" prompt="Minimum wage for student employees is $14.70.  This is subject to change. " sqref="D13:D17" xr:uid="{30F5441E-8588-4FC2-AD7D-878932E6AB9C}">
      <formula1>D13&gt;14.69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82"/>
  <sheetViews>
    <sheetView tabSelected="1" topLeftCell="B24" zoomScaleNormal="100" workbookViewId="0">
      <selection activeCell="A31" sqref="A31:XFD31"/>
    </sheetView>
  </sheetViews>
  <sheetFormatPr defaultColWidth="12.75" defaultRowHeight="15" customHeight="1"/>
  <cols>
    <col min="1" max="1" width="3.25" style="6" customWidth="1"/>
    <col min="2" max="2" width="30.25" style="6" customWidth="1"/>
    <col min="3" max="3" width="45.75" style="6" bestFit="1" customWidth="1"/>
    <col min="4" max="4" width="22.75" style="6" bestFit="1" customWidth="1"/>
    <col min="5" max="5" width="53.75" style="70" customWidth="1"/>
    <col min="6" max="6" width="11.75" style="6" bestFit="1" customWidth="1"/>
    <col min="7" max="7" width="53.75" style="6" customWidth="1"/>
    <col min="8" max="23" width="7.75" style="6" customWidth="1"/>
    <col min="24" max="16384" width="12.75" style="6"/>
  </cols>
  <sheetData>
    <row r="1" spans="1:6" ht="15" customHeight="1" thickBot="1"/>
    <row r="2" spans="1:6" ht="27" thickBot="1">
      <c r="B2" s="151" t="str">
        <f>_xlfn.CONCAT("Campus Sustainability Fund - Mini Grant Funding Request - Operating Budget for", " ",'Project Information Summary'!C12)</f>
        <v>Campus Sustainability Fund - Mini Grant Funding Request - Operating Budget for Wassaja Oidag</v>
      </c>
      <c r="C2" s="152"/>
      <c r="D2" s="152"/>
      <c r="E2" s="207"/>
    </row>
    <row r="3" spans="1:6" ht="15" customHeight="1" thickBot="1">
      <c r="B3" s="46"/>
      <c r="C3" s="47"/>
      <c r="D3" s="47"/>
      <c r="E3" s="81"/>
    </row>
    <row r="4" spans="1:6" ht="45" customHeight="1">
      <c r="B4" s="171" t="s">
        <v>25</v>
      </c>
      <c r="C4" s="172"/>
      <c r="D4" s="172"/>
      <c r="E4" s="173"/>
    </row>
    <row r="5" spans="1:6" ht="85.5" customHeight="1">
      <c r="B5" s="194" t="s">
        <v>26</v>
      </c>
      <c r="C5" s="175"/>
      <c r="D5" s="175"/>
      <c r="E5" s="176"/>
    </row>
    <row r="6" spans="1:6" ht="62.25" customHeight="1">
      <c r="B6" s="194" t="s">
        <v>27</v>
      </c>
      <c r="C6" s="198"/>
      <c r="D6" s="198"/>
      <c r="E6" s="199"/>
    </row>
    <row r="7" spans="1:6" ht="49.5" customHeight="1">
      <c r="B7" s="194" t="s">
        <v>28</v>
      </c>
      <c r="C7" s="175"/>
      <c r="D7" s="175"/>
      <c r="E7" s="176"/>
    </row>
    <row r="8" spans="1:6" ht="43.5" customHeight="1">
      <c r="B8" s="194" t="s">
        <v>29</v>
      </c>
      <c r="C8" s="198"/>
      <c r="D8" s="198"/>
      <c r="E8" s="199"/>
    </row>
    <row r="9" spans="1:6" ht="45" customHeight="1">
      <c r="B9" s="195" t="s">
        <v>30</v>
      </c>
      <c r="C9" s="196"/>
      <c r="D9" s="196"/>
      <c r="E9" s="197"/>
    </row>
    <row r="10" spans="1:6" ht="14.25" customHeight="1" thickBot="1">
      <c r="B10" s="8"/>
      <c r="C10" s="9"/>
      <c r="D10" s="9"/>
      <c r="E10" s="82"/>
    </row>
    <row r="11" spans="1:6" ht="19.5" thickBot="1">
      <c r="B11" s="208" t="s">
        <v>31</v>
      </c>
      <c r="C11" s="209"/>
      <c r="D11" s="209"/>
      <c r="E11" s="210"/>
    </row>
    <row r="12" spans="1:6" ht="14.25" customHeight="1">
      <c r="B12" s="10" t="s">
        <v>32</v>
      </c>
      <c r="C12" s="11" t="s">
        <v>33</v>
      </c>
      <c r="D12" s="104" t="s">
        <v>10</v>
      </c>
      <c r="E12" s="83" t="s">
        <v>34</v>
      </c>
    </row>
    <row r="13" spans="1:6" ht="14.25" customHeight="1">
      <c r="A13" s="12"/>
      <c r="B13" s="192"/>
      <c r="C13" s="193"/>
      <c r="D13" s="19" t="str">
        <f>'Additional Info &amp; Definitions'!$D$14</f>
        <v>Fiscal Year 2026</v>
      </c>
      <c r="E13" s="84"/>
    </row>
    <row r="14" spans="1:6" ht="14.25" customHeight="1" thickBot="1">
      <c r="B14" s="13" t="s">
        <v>35</v>
      </c>
      <c r="C14" s="14" t="s">
        <v>36</v>
      </c>
      <c r="D14" s="40">
        <f>'Mini Grant Personnel Summary'!G19</f>
        <v>2076.1221599999999</v>
      </c>
      <c r="E14" s="85" t="s">
        <v>37</v>
      </c>
    </row>
    <row r="15" spans="1:6" ht="19.5" thickBot="1">
      <c r="B15" s="190" t="s">
        <v>38</v>
      </c>
      <c r="C15" s="191"/>
      <c r="D15" s="16">
        <f>SUM(D14:D14)</f>
        <v>2076.1221599999999</v>
      </c>
      <c r="E15" s="86"/>
    </row>
    <row r="16" spans="1:6" ht="14.25" customHeight="1" thickBot="1">
      <c r="A16" s="12"/>
      <c r="B16" s="17"/>
      <c r="C16" s="18"/>
      <c r="D16" s="18"/>
      <c r="E16" s="87"/>
      <c r="F16" s="12"/>
    </row>
    <row r="17" spans="1:6" ht="14.25" customHeight="1">
      <c r="B17" s="10" t="s">
        <v>32</v>
      </c>
      <c r="C17" s="11" t="s">
        <v>33</v>
      </c>
      <c r="D17" s="104" t="s">
        <v>10</v>
      </c>
      <c r="E17" s="83" t="s">
        <v>34</v>
      </c>
    </row>
    <row r="18" spans="1:6" ht="14.25" customHeight="1">
      <c r="A18" s="12"/>
      <c r="B18" s="192"/>
      <c r="C18" s="193"/>
      <c r="D18" s="19" t="str">
        <f>'Additional Info &amp; Definitions'!$D$14</f>
        <v>Fiscal Year 2026</v>
      </c>
      <c r="E18" s="84"/>
    </row>
    <row r="19" spans="1:6" ht="14.25" customHeight="1" thickBot="1">
      <c r="B19" s="13" t="s">
        <v>39</v>
      </c>
      <c r="C19" s="14" t="s">
        <v>40</v>
      </c>
      <c r="D19" s="39">
        <f>'Mini Grant Personnel Summary'!H19</f>
        <v>41.522443199999998</v>
      </c>
      <c r="E19" s="85"/>
    </row>
    <row r="20" spans="1:6" ht="19.5" thickBot="1">
      <c r="B20" s="190" t="s">
        <v>41</v>
      </c>
      <c r="C20" s="191"/>
      <c r="D20" s="20">
        <f>SUM(D19:D19)</f>
        <v>41.522443199999998</v>
      </c>
      <c r="E20" s="88"/>
    </row>
    <row r="21" spans="1:6" ht="14.25" customHeight="1" thickBot="1">
      <c r="A21" s="12"/>
      <c r="B21" s="17"/>
      <c r="C21" s="18"/>
      <c r="D21" s="18"/>
      <c r="E21" s="87"/>
      <c r="F21" s="12"/>
    </row>
    <row r="22" spans="1:6" ht="19.5" thickBot="1">
      <c r="B22" s="208" t="s">
        <v>42</v>
      </c>
      <c r="C22" s="209"/>
      <c r="D22" s="209"/>
      <c r="E22" s="210"/>
    </row>
    <row r="23" spans="1:6" ht="14.25" customHeight="1">
      <c r="B23" s="10" t="s">
        <v>43</v>
      </c>
      <c r="C23" s="11" t="s">
        <v>33</v>
      </c>
      <c r="D23" s="104" t="s">
        <v>10</v>
      </c>
      <c r="E23" s="83" t="s">
        <v>34</v>
      </c>
    </row>
    <row r="24" spans="1:6" ht="14.25" customHeight="1">
      <c r="A24" s="12"/>
      <c r="B24" s="192"/>
      <c r="C24" s="193"/>
      <c r="D24" s="19" t="str">
        <f>'Additional Info &amp; Definitions'!$D$14</f>
        <v>Fiscal Year 2026</v>
      </c>
      <c r="E24" s="84"/>
    </row>
    <row r="25" spans="1:6" ht="14.25" customHeight="1">
      <c r="B25" s="13" t="s">
        <v>44</v>
      </c>
      <c r="C25" s="24" t="s">
        <v>45</v>
      </c>
      <c r="D25" s="51">
        <v>3000</v>
      </c>
      <c r="E25" s="85" t="s">
        <v>46</v>
      </c>
    </row>
    <row r="26" spans="1:6" ht="14.25" customHeight="1">
      <c r="B26" s="13" t="s">
        <v>44</v>
      </c>
      <c r="C26" s="24" t="s">
        <v>47</v>
      </c>
      <c r="D26" s="51">
        <v>2000</v>
      </c>
      <c r="E26" s="85" t="s">
        <v>48</v>
      </c>
    </row>
    <row r="27" spans="1:6" ht="28.5" customHeight="1">
      <c r="B27" s="13" t="s">
        <v>44</v>
      </c>
      <c r="C27" s="24"/>
      <c r="D27" s="51">
        <v>300</v>
      </c>
      <c r="E27" s="85" t="s">
        <v>49</v>
      </c>
    </row>
    <row r="28" spans="1:6" ht="14.25" customHeight="1">
      <c r="B28" s="13" t="s">
        <v>44</v>
      </c>
      <c r="C28" s="24"/>
      <c r="D28" s="51">
        <v>300</v>
      </c>
      <c r="E28" s="85" t="s">
        <v>50</v>
      </c>
    </row>
    <row r="29" spans="1:6" ht="14.25" customHeight="1">
      <c r="B29" s="13" t="s">
        <v>44</v>
      </c>
      <c r="C29" s="24"/>
      <c r="D29" s="51">
        <v>50</v>
      </c>
      <c r="E29" s="85" t="s">
        <v>51</v>
      </c>
    </row>
    <row r="30" spans="1:6" ht="27" customHeight="1">
      <c r="B30" s="13" t="s">
        <v>44</v>
      </c>
      <c r="C30" s="24"/>
      <c r="D30" s="51">
        <v>50</v>
      </c>
      <c r="E30" s="85" t="s">
        <v>52</v>
      </c>
    </row>
    <row r="31" spans="1:6" ht="28.5" customHeight="1">
      <c r="B31" s="13" t="s">
        <v>44</v>
      </c>
      <c r="C31" s="24"/>
      <c r="D31" s="51">
        <v>250</v>
      </c>
      <c r="E31" s="85" t="s">
        <v>53</v>
      </c>
    </row>
    <row r="32" spans="1:6" ht="14.25" customHeight="1">
      <c r="B32" s="13" t="s">
        <v>44</v>
      </c>
      <c r="C32" s="24"/>
      <c r="D32" s="51">
        <v>50</v>
      </c>
      <c r="E32" s="85" t="s">
        <v>54</v>
      </c>
    </row>
    <row r="33" spans="2:5" ht="14.25" customHeight="1">
      <c r="B33" s="13" t="s">
        <v>44</v>
      </c>
      <c r="C33" s="24"/>
      <c r="D33" s="51">
        <v>1200</v>
      </c>
      <c r="E33" s="85" t="s">
        <v>55</v>
      </c>
    </row>
    <row r="34" spans="2:5" ht="14.25" customHeight="1">
      <c r="B34" s="13" t="s">
        <v>44</v>
      </c>
      <c r="C34" s="24"/>
      <c r="D34" s="51">
        <v>300</v>
      </c>
      <c r="E34" s="85" t="s">
        <v>56</v>
      </c>
    </row>
    <row r="35" spans="2:5" ht="14.25" customHeight="1">
      <c r="B35" s="13" t="s">
        <v>44</v>
      </c>
      <c r="C35" s="24"/>
      <c r="D35" s="51">
        <v>200</v>
      </c>
      <c r="E35" s="85" t="s">
        <v>57</v>
      </c>
    </row>
    <row r="36" spans="2:5" ht="14.25" customHeight="1">
      <c r="B36" s="13" t="s">
        <v>44</v>
      </c>
      <c r="C36" s="24"/>
      <c r="D36" s="51"/>
      <c r="E36" s="85"/>
    </row>
    <row r="37" spans="2:5" ht="14.25" customHeight="1">
      <c r="B37" s="13" t="s">
        <v>44</v>
      </c>
      <c r="C37" s="24"/>
      <c r="D37" s="51"/>
      <c r="E37" s="85"/>
    </row>
    <row r="38" spans="2:5" ht="14.25" customHeight="1">
      <c r="B38" s="13" t="s">
        <v>44</v>
      </c>
      <c r="C38" s="24"/>
      <c r="D38" s="51"/>
      <c r="E38" s="85"/>
    </row>
    <row r="39" spans="2:5" ht="14.25" customHeight="1" thickBot="1">
      <c r="B39" s="15" t="s">
        <v>44</v>
      </c>
      <c r="C39" s="25"/>
      <c r="D39" s="52"/>
      <c r="E39" s="90"/>
    </row>
    <row r="40" spans="2:5" ht="19.5" thickBot="1">
      <c r="B40" s="211" t="s">
        <v>58</v>
      </c>
      <c r="C40" s="212"/>
      <c r="D40" s="20">
        <f>SUM(D25:D39)</f>
        <v>7700</v>
      </c>
      <c r="E40" s="88"/>
    </row>
    <row r="41" spans="2:5" ht="14.25" customHeight="1" thickBot="1">
      <c r="B41" s="21"/>
      <c r="C41" s="22"/>
      <c r="D41" s="23"/>
      <c r="E41" s="89"/>
    </row>
    <row r="42" spans="2:5" ht="19.5" thickBot="1">
      <c r="B42" s="208" t="s">
        <v>59</v>
      </c>
      <c r="C42" s="209"/>
      <c r="D42" s="209"/>
      <c r="E42" s="210"/>
    </row>
    <row r="43" spans="2:5" ht="14.25" customHeight="1">
      <c r="B43" s="10" t="s">
        <v>60</v>
      </c>
      <c r="C43" s="11" t="s">
        <v>33</v>
      </c>
      <c r="D43" s="104" t="s">
        <v>10</v>
      </c>
      <c r="E43" s="83" t="s">
        <v>34</v>
      </c>
    </row>
    <row r="44" spans="2:5" ht="14.25" customHeight="1">
      <c r="B44" s="213"/>
      <c r="C44" s="214"/>
      <c r="D44" s="19" t="str">
        <f>'Additional Info &amp; Definitions'!$D$14</f>
        <v>Fiscal Year 2026</v>
      </c>
      <c r="E44" s="84"/>
    </row>
    <row r="45" spans="2:5" ht="14.25" customHeight="1">
      <c r="B45" s="13" t="s">
        <v>61</v>
      </c>
      <c r="C45" s="27"/>
      <c r="D45" s="51"/>
      <c r="E45" s="91"/>
    </row>
    <row r="46" spans="2:5" ht="14.25" customHeight="1">
      <c r="B46" s="13" t="s">
        <v>61</v>
      </c>
      <c r="C46" s="27"/>
      <c r="D46" s="51"/>
      <c r="E46" s="91"/>
    </row>
    <row r="47" spans="2:5" ht="14.25" customHeight="1">
      <c r="B47" s="13" t="s">
        <v>62</v>
      </c>
      <c r="C47" s="27"/>
      <c r="D47" s="51">
        <v>150</v>
      </c>
      <c r="E47" s="91" t="s">
        <v>63</v>
      </c>
    </row>
    <row r="48" spans="2:5" ht="14.25" customHeight="1">
      <c r="B48" s="13" t="s">
        <v>62</v>
      </c>
      <c r="C48" s="27"/>
      <c r="D48" s="51"/>
      <c r="E48" s="91"/>
    </row>
    <row r="49" spans="1:7" ht="14.25" customHeight="1">
      <c r="B49" s="60" t="s">
        <v>64</v>
      </c>
      <c r="C49" s="61"/>
      <c r="D49" s="62"/>
      <c r="E49" s="91"/>
    </row>
    <row r="50" spans="1:7" ht="14.25" customHeight="1">
      <c r="B50" s="60" t="s">
        <v>64</v>
      </c>
      <c r="C50" s="61"/>
      <c r="D50" s="62"/>
      <c r="E50" s="91"/>
    </row>
    <row r="51" spans="1:7" ht="14.25" customHeight="1" thickBot="1">
      <c r="B51" s="15" t="s">
        <v>65</v>
      </c>
      <c r="C51" s="28"/>
      <c r="D51" s="52"/>
      <c r="E51" s="91"/>
    </row>
    <row r="52" spans="1:7" ht="19.5" thickBot="1">
      <c r="B52" s="211" t="s">
        <v>66</v>
      </c>
      <c r="C52" s="212"/>
      <c r="D52" s="20">
        <f>SUM(D45:D51)</f>
        <v>150</v>
      </c>
      <c r="E52" s="88"/>
    </row>
    <row r="53" spans="1:7" ht="14.25" customHeight="1" thickBot="1">
      <c r="B53" s="21"/>
      <c r="C53" s="22"/>
      <c r="D53" s="23"/>
      <c r="E53" s="89"/>
    </row>
    <row r="54" spans="1:7" ht="14.25" customHeight="1">
      <c r="B54" s="102"/>
      <c r="C54" s="23"/>
      <c r="D54" s="23"/>
      <c r="E54" s="105"/>
    </row>
    <row r="55" spans="1:7" s="31" customFormat="1" ht="26.65" customHeight="1">
      <c r="A55" s="30"/>
      <c r="B55" s="204" t="s">
        <v>67</v>
      </c>
      <c r="C55" s="205"/>
      <c r="D55" s="205"/>
      <c r="E55" s="206"/>
      <c r="F55" s="30"/>
    </row>
    <row r="56" spans="1:7" ht="14.25" customHeight="1">
      <c r="A56" s="12"/>
      <c r="B56" s="17"/>
      <c r="C56" s="18"/>
      <c r="D56" s="104" t="s">
        <v>68</v>
      </c>
      <c r="E56" s="83" t="s">
        <v>34</v>
      </c>
      <c r="F56" s="12"/>
    </row>
    <row r="57" spans="1:7" ht="14.25" customHeight="1">
      <c r="A57" s="12"/>
      <c r="B57" s="17"/>
      <c r="C57" s="18"/>
      <c r="D57" s="19" t="str">
        <f>'Additional Info &amp; Definitions'!$D$14</f>
        <v>Fiscal Year 2026</v>
      </c>
      <c r="E57" s="92"/>
      <c r="F57" s="12"/>
    </row>
    <row r="58" spans="1:7" ht="18.399999999999999" customHeight="1">
      <c r="A58" s="12"/>
      <c r="B58" s="202" t="s">
        <v>69</v>
      </c>
      <c r="C58" s="203"/>
      <c r="D58" s="38">
        <f>SUM(D15,D20,D40,D52)</f>
        <v>9967.6446032000003</v>
      </c>
      <c r="E58" s="93"/>
      <c r="F58" s="54"/>
      <c r="G58"/>
    </row>
    <row r="59" spans="1:7" ht="14.25" customHeight="1">
      <c r="B59" s="17"/>
      <c r="C59" s="29"/>
      <c r="D59" s="96"/>
      <c r="E59" s="94"/>
      <c r="F59" s="12"/>
    </row>
    <row r="60" spans="1:7" ht="14.25" customHeight="1" thickBot="1">
      <c r="B60" s="26"/>
      <c r="C60" s="101"/>
      <c r="D60" s="97" t="str">
        <f>'Additional Info &amp; Definitions'!$D$14</f>
        <v>Fiscal Year 2026</v>
      </c>
      <c r="E60" s="99"/>
      <c r="F60" s="12"/>
    </row>
    <row r="61" spans="1:7" ht="27" thickBot="1">
      <c r="B61" s="200" t="s">
        <v>70</v>
      </c>
      <c r="C61" s="201"/>
      <c r="D61" s="98">
        <f>ROUNDUP(D58,-2)</f>
        <v>10000</v>
      </c>
      <c r="E61" s="100"/>
      <c r="F61" s="103" t="str">
        <f>IF((OR(D61&gt;10000)),"OVER BUDGET"," ")</f>
        <v xml:space="preserve"> </v>
      </c>
      <c r="G61" s="36" t="str">
        <f>IF(F61="OVER BUDGET","Your budget is over our $10,000 limit. Please reduce your budget to below $10,000 before submitting.", " ")</f>
        <v xml:space="preserve"> </v>
      </c>
    </row>
    <row r="62" spans="1:7" ht="14.25" customHeight="1">
      <c r="B62" s="32"/>
      <c r="C62" s="33"/>
      <c r="D62" s="34"/>
      <c r="E62" s="113"/>
    </row>
    <row r="63" spans="1:7" ht="14.25" customHeight="1">
      <c r="B63" s="32"/>
      <c r="C63" s="33"/>
      <c r="D63" s="34"/>
      <c r="E63" s="113"/>
    </row>
    <row r="64" spans="1:7" ht="14.25" customHeight="1">
      <c r="B64" s="32"/>
      <c r="C64" s="33"/>
      <c r="D64" s="34"/>
      <c r="E64" s="113"/>
    </row>
    <row r="65" spans="2:5" ht="14.25" customHeight="1">
      <c r="B65" s="32"/>
      <c r="C65" s="33"/>
      <c r="D65" s="34"/>
      <c r="E65" s="113"/>
    </row>
    <row r="66" spans="2:5" ht="14.25" customHeight="1">
      <c r="B66" s="32"/>
      <c r="C66" s="33"/>
      <c r="D66" s="34"/>
      <c r="E66" s="113"/>
    </row>
    <row r="67" spans="2:5" ht="14.25" customHeight="1">
      <c r="B67" s="32"/>
      <c r="C67" s="33"/>
      <c r="D67" s="34"/>
      <c r="E67" s="113"/>
    </row>
    <row r="68" spans="2:5" ht="14.25" customHeight="1">
      <c r="B68" s="32"/>
      <c r="C68" s="33"/>
      <c r="D68" s="34"/>
      <c r="E68" s="113"/>
    </row>
    <row r="69" spans="2:5" ht="14.25" customHeight="1">
      <c r="B69" s="32"/>
      <c r="C69" s="33"/>
      <c r="D69" s="34"/>
      <c r="E69" s="113"/>
    </row>
    <row r="70" spans="2:5" ht="14.25" customHeight="1">
      <c r="B70" s="32"/>
      <c r="C70" s="33"/>
      <c r="D70" s="34"/>
      <c r="E70" s="113"/>
    </row>
    <row r="71" spans="2:5" ht="14.25" customHeight="1">
      <c r="B71" s="33"/>
      <c r="C71" s="33"/>
      <c r="D71" s="34"/>
      <c r="E71" s="113"/>
    </row>
    <row r="72" spans="2:5" ht="14.25" customHeight="1"/>
    <row r="73" spans="2:5" ht="14.25" customHeight="1"/>
    <row r="74" spans="2:5" ht="14.25" customHeight="1"/>
    <row r="75" spans="2:5" ht="14.25" customHeight="1"/>
    <row r="76" spans="2:5" ht="14.25" customHeight="1"/>
    <row r="77" spans="2:5" ht="14.25" customHeight="1"/>
    <row r="78" spans="2:5" ht="14.25" customHeight="1"/>
    <row r="79" spans="2:5" ht="14.25" customHeight="1"/>
    <row r="80" spans="2:5"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sheetData>
  <sheetProtection algorithmName="SHA-512" hashValue="qtmSZ5FzHr+DPhrrRNUpCRpeBrny6z/lJAzMVfjDLibvO2M43P57avHkh4JSAiykdYyAUq2yrXAsd4AnyqRzrA==" saltValue="fFqnglkKCW11KAK+rXw7jQ==" spinCount="100000" sheet="1" objects="1" scenarios="1"/>
  <protectedRanges>
    <protectedRange sqref="C45:D51" name="Travel"/>
    <protectedRange sqref="C25:D39" name="Supplies"/>
    <protectedRange sqref="E19:E20 E25:E40 E14:E15 E45:E52 E61" name="Notes"/>
  </protectedRanges>
  <mergeCells count="21">
    <mergeCell ref="B61:C61"/>
    <mergeCell ref="B58:C58"/>
    <mergeCell ref="B55:E55"/>
    <mergeCell ref="B2:E2"/>
    <mergeCell ref="B11:E11"/>
    <mergeCell ref="B40:C40"/>
    <mergeCell ref="B20:C20"/>
    <mergeCell ref="B22:E22"/>
    <mergeCell ref="B13:C13"/>
    <mergeCell ref="B18:C18"/>
    <mergeCell ref="B6:E6"/>
    <mergeCell ref="B52:C52"/>
    <mergeCell ref="B4:E4"/>
    <mergeCell ref="B5:E5"/>
    <mergeCell ref="B44:C44"/>
    <mergeCell ref="B42:E42"/>
    <mergeCell ref="B15:C15"/>
    <mergeCell ref="B24:C24"/>
    <mergeCell ref="B7:E7"/>
    <mergeCell ref="B9:E9"/>
    <mergeCell ref="B8:E8"/>
  </mergeCells>
  <conditionalFormatting sqref="F61">
    <cfRule type="containsText" dxfId="1" priority="1" operator="containsText" text="OVER BUDGET">
      <formula>NOT(ISERROR(SEARCH("OVER BUDGET",F61)))</formula>
    </cfRule>
  </conditionalFormatting>
  <dataValidations count="5">
    <dataValidation allowBlank="1" showInputMessage="1" showErrorMessage="1" prompt="Please provide a detailed but succinct summary of supplies and/or operations expenses that may be needed. " sqref="C25:C38" xr:uid="{0D6EB72A-FB0B-49B3-A21B-CA54A861D378}"/>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39" xr:uid="{42BA814C-B2C4-4FBC-88EC-94D612F9A178}"/>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1" xr:uid="{FB30ECDB-7038-486E-9F62-9CC3190CA883}"/>
    <dataValidation allowBlank="1" showInputMessage="1" showErrorMessage="1" prompt="Please provide a detailed but succinct summary of travel expenses that may be needed. " sqref="C45:C50" xr:uid="{4D9BC044-3C8C-4977-8BC0-6D0E043B2E53}"/>
    <dataValidation allowBlank="1" showInputMessage="1" showErrorMessage="1" promptTitle="Rounded Funding Request" prompt="Note: All Total Annual Grant Funding Requests are rounded up to the nearest multiple of $100. " sqref="D61" xr:uid="{FAB0676C-D822-47AE-A107-20129743C6AD}"/>
  </dataValidations>
  <pageMargins left="0" right="0" top="0.5" bottom="0.5" header="0" footer="0"/>
  <pageSetup scale="6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F38"/>
  <sheetViews>
    <sheetView topLeftCell="A14" workbookViewId="0">
      <selection activeCell="E20" sqref="E20"/>
    </sheetView>
  </sheetViews>
  <sheetFormatPr defaultColWidth="9" defaultRowHeight="15"/>
  <cols>
    <col min="1" max="1" width="3.25" style="6" customWidth="1"/>
    <col min="2" max="2" width="47.75" style="70" bestFit="1" customWidth="1"/>
    <col min="3" max="3" width="40.75" style="6" customWidth="1"/>
    <col min="4" max="4" width="11.75" style="6" bestFit="1" customWidth="1"/>
    <col min="5" max="5" width="46" style="6" customWidth="1"/>
    <col min="6" max="16384" width="9" style="6"/>
  </cols>
  <sheetData>
    <row r="1" spans="2:5" ht="15.75" thickBot="1"/>
    <row r="2" spans="2:5" ht="27" thickBot="1">
      <c r="B2" s="151" t="str">
        <f>_xlfn.CONCAT("Campus Sustainability Fund - Mini Grant Funding Request - Project Information Summary for", " ",C12)</f>
        <v>Campus Sustainability Fund - Mini Grant Funding Request - Project Information Summary for Wassaja Oidag</v>
      </c>
      <c r="C2" s="152"/>
      <c r="D2" s="152"/>
      <c r="E2" s="207"/>
    </row>
    <row r="3" spans="2:5" ht="15.75" thickBot="1">
      <c r="B3" s="71"/>
      <c r="C3" s="47"/>
      <c r="D3" s="47"/>
      <c r="E3" s="48"/>
    </row>
    <row r="4" spans="2:5">
      <c r="B4" s="218" t="s">
        <v>71</v>
      </c>
      <c r="C4" s="219"/>
      <c r="D4" s="219"/>
      <c r="E4" s="220"/>
    </row>
    <row r="5" spans="2:5">
      <c r="B5" s="221"/>
      <c r="C5" s="157"/>
      <c r="D5" s="157"/>
      <c r="E5" s="222"/>
    </row>
    <row r="6" spans="2:5">
      <c r="B6" s="221"/>
      <c r="C6" s="157"/>
      <c r="D6" s="157"/>
      <c r="E6" s="222"/>
    </row>
    <row r="7" spans="2:5">
      <c r="B7" s="221"/>
      <c r="C7" s="157"/>
      <c r="D7" s="157"/>
      <c r="E7" s="222"/>
    </row>
    <row r="8" spans="2:5">
      <c r="B8" s="221"/>
      <c r="C8" s="157"/>
      <c r="D8" s="157"/>
      <c r="E8" s="222"/>
    </row>
    <row r="9" spans="2:5" ht="101.25" customHeight="1" thickBot="1">
      <c r="B9" s="223"/>
      <c r="C9" s="224"/>
      <c r="D9" s="224"/>
      <c r="E9" s="225"/>
    </row>
    <row r="10" spans="2:5" ht="15.75" thickBot="1"/>
    <row r="11" spans="2:5" ht="18.75">
      <c r="B11" s="215" t="s">
        <v>72</v>
      </c>
      <c r="C11" s="216"/>
    </row>
    <row r="12" spans="2:5">
      <c r="B12" s="72" t="s">
        <v>73</v>
      </c>
      <c r="C12" s="42" t="s">
        <v>74</v>
      </c>
    </row>
    <row r="13" spans="2:5">
      <c r="B13" s="72" t="s">
        <v>75</v>
      </c>
      <c r="C13" s="41" t="s">
        <v>76</v>
      </c>
    </row>
    <row r="14" spans="2:5">
      <c r="B14" s="72" t="s">
        <v>77</v>
      </c>
      <c r="C14" s="43" t="s">
        <v>78</v>
      </c>
    </row>
    <row r="15" spans="2:5">
      <c r="B15" s="72" t="s">
        <v>79</v>
      </c>
      <c r="C15" s="43" t="s">
        <v>78</v>
      </c>
    </row>
    <row r="16" spans="2:5">
      <c r="B16" s="72" t="s">
        <v>80</v>
      </c>
      <c r="C16" s="43" t="s">
        <v>78</v>
      </c>
    </row>
    <row r="17" spans="1:6">
      <c r="B17" s="73" t="s">
        <v>81</v>
      </c>
      <c r="C17" s="49" t="s">
        <v>78</v>
      </c>
    </row>
    <row r="18" spans="1:6" ht="15.75" thickBot="1">
      <c r="B18" s="74" t="s">
        <v>82</v>
      </c>
      <c r="C18" s="44" t="s">
        <v>78</v>
      </c>
    </row>
    <row r="19" spans="1:6" ht="15.75" thickBot="1"/>
    <row r="20" spans="1:6" ht="19.5" thickBot="1">
      <c r="B20" s="215" t="s">
        <v>83</v>
      </c>
      <c r="C20" s="217"/>
      <c r="D20" s="12"/>
    </row>
    <row r="21" spans="1:6">
      <c r="B21" s="75"/>
      <c r="C21" s="45" t="str">
        <f>'Additional Info &amp; Definitions'!$D$14</f>
        <v>Fiscal Year 2026</v>
      </c>
      <c r="D21" s="12"/>
    </row>
    <row r="22" spans="1:6">
      <c r="B22" s="76" t="s">
        <v>84</v>
      </c>
      <c r="C22" s="39">
        <f>'Mini Grant Operating Budget'!D14+'Mini Grant Operating Budget'!D19</f>
        <v>2117.6446031999999</v>
      </c>
      <c r="D22" s="12"/>
    </row>
    <row r="23" spans="1:6">
      <c r="B23" s="76" t="s">
        <v>85</v>
      </c>
      <c r="C23" s="39">
        <f>'Mini Grant Operating Budget'!D40</f>
        <v>7700</v>
      </c>
      <c r="D23" s="12"/>
      <c r="E23" s="12"/>
    </row>
    <row r="24" spans="1:6">
      <c r="B24" s="77" t="s">
        <v>86</v>
      </c>
      <c r="C24" s="39">
        <f>'Mini Grant Operating Budget'!D52</f>
        <v>150</v>
      </c>
      <c r="D24" s="12"/>
      <c r="E24" s="12"/>
      <c r="F24" s="12"/>
    </row>
    <row r="25" spans="1:6" ht="43.5" customHeight="1">
      <c r="A25" s="12"/>
      <c r="B25" s="78" t="s">
        <v>69</v>
      </c>
      <c r="C25" s="112">
        <f>'Mini Grant Operating Budget'!D61</f>
        <v>10000</v>
      </c>
      <c r="D25" s="110" t="str">
        <f>'Mini Grant Operating Budget'!F61</f>
        <v xml:space="preserve"> </v>
      </c>
      <c r="E25" s="111" t="str">
        <f>IF(D25="OVER BUDGET","Your budget is over our $10,000 limit. Please reduce your budget to below $10,000 before submitting.", " ")</f>
        <v xml:space="preserve"> </v>
      </c>
      <c r="F25" s="12"/>
    </row>
    <row r="26" spans="1:6">
      <c r="D26" s="12"/>
      <c r="E26" s="12"/>
      <c r="F26" s="12"/>
    </row>
    <row r="27" spans="1:6" ht="18.75">
      <c r="B27" s="215" t="s">
        <v>87</v>
      </c>
      <c r="C27" s="226"/>
      <c r="E27" s="12"/>
    </row>
    <row r="28" spans="1:6">
      <c r="B28" s="79" t="s">
        <v>88</v>
      </c>
      <c r="C28" s="7" t="str">
        <f>'Additional Info &amp; Definitions'!$D$14</f>
        <v>Fiscal Year 2026</v>
      </c>
    </row>
    <row r="29" spans="1:6">
      <c r="B29" s="80" t="s">
        <v>89</v>
      </c>
      <c r="C29" s="107">
        <v>5000</v>
      </c>
    </row>
    <row r="30" spans="1:6">
      <c r="B30" s="80"/>
      <c r="C30" s="107"/>
    </row>
    <row r="31" spans="1:6">
      <c r="B31" s="80"/>
      <c r="C31" s="107"/>
    </row>
    <row r="32" spans="1:6">
      <c r="B32" s="80"/>
      <c r="C32" s="107"/>
    </row>
    <row r="33" spans="2:3" ht="15.75" thickBot="1">
      <c r="B33" s="80"/>
      <c r="C33" s="107"/>
    </row>
    <row r="34" spans="2:3" ht="19.5" thickBot="1">
      <c r="B34" s="78" t="s">
        <v>90</v>
      </c>
      <c r="C34" s="37">
        <f>SUM(C29:C33)</f>
        <v>5000</v>
      </c>
    </row>
    <row r="35" spans="2:3" ht="15.75" thickBot="1">
      <c r="B35" s="71"/>
      <c r="C35" s="47"/>
    </row>
    <row r="36" spans="2:3" ht="19.5" thickBot="1">
      <c r="B36" s="78" t="s">
        <v>91</v>
      </c>
      <c r="C36" s="37">
        <f>C25+C34</f>
        <v>15000</v>
      </c>
    </row>
    <row r="37" spans="2:3" ht="15.75" thickBot="1">
      <c r="B37" s="71"/>
      <c r="C37" s="47"/>
    </row>
    <row r="38" spans="2:3" ht="19.5" thickBot="1">
      <c r="B38" s="78" t="s">
        <v>92</v>
      </c>
      <c r="C38" s="53">
        <f>C25/C36</f>
        <v>0.66666666666666663</v>
      </c>
    </row>
  </sheetData>
  <sheetProtection algorithmName="SHA-512" hashValue="2312rDxCCtkuyHI8ZLnZqrT1fnaJb7LZ8aUGkVw393TgzCislRLCNCZ9HTltvRZs9v2VZH4z4+EqW4fx6rsK0Q==" saltValue="hTviPQLJu247RlJqHoRDPw==" spinCount="100000" sheet="1" objects="1" scenarios="1"/>
  <protectedRanges>
    <protectedRange sqref="C12:C13" name="Project Information Summary"/>
    <protectedRange sqref="B29:C33" name="Additional Funding Sources Summary"/>
  </protectedRanges>
  <mergeCells count="5">
    <mergeCell ref="B11:C11"/>
    <mergeCell ref="B20:C20"/>
    <mergeCell ref="B2:E2"/>
    <mergeCell ref="B4:E9"/>
    <mergeCell ref="B27:C27"/>
  </mergeCells>
  <conditionalFormatting sqref="D25">
    <cfRule type="containsText" dxfId="0" priority="1" operator="containsText" text="OVER BUDGET">
      <formula>NOT(ISERROR(SEARCH("OVER BUDGET",D25)))</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A2:G20"/>
  <sheetViews>
    <sheetView topLeftCell="A12" workbookViewId="0">
      <selection activeCell="B13" sqref="B13:F13"/>
    </sheetView>
  </sheetViews>
  <sheetFormatPr defaultColWidth="9" defaultRowHeight="15"/>
  <cols>
    <col min="1" max="1" width="2.75" style="6" customWidth="1"/>
    <col min="2" max="2" width="3.25" style="6" customWidth="1"/>
    <col min="3" max="3" width="30.75" style="6" customWidth="1"/>
    <col min="4" max="4" width="13" style="6" bestFit="1" customWidth="1"/>
    <col min="5" max="5" width="30.75" style="6" customWidth="1"/>
    <col min="6" max="6" width="75.25" style="6" customWidth="1"/>
    <col min="7" max="16384" width="9" style="6"/>
  </cols>
  <sheetData>
    <row r="2" spans="2:6">
      <c r="B2" s="150"/>
      <c r="C2" s="150"/>
      <c r="D2" s="150"/>
    </row>
    <row r="3" spans="2:6">
      <c r="B3" s="150"/>
      <c r="C3" s="150"/>
      <c r="D3" s="150"/>
    </row>
    <row r="4" spans="2:6">
      <c r="B4" s="150"/>
      <c r="C4" s="150"/>
      <c r="D4" s="150"/>
    </row>
    <row r="5" spans="2:6">
      <c r="B5" s="150"/>
      <c r="C5" s="150"/>
      <c r="D5" s="150"/>
    </row>
    <row r="6" spans="2:6">
      <c r="B6" s="150"/>
      <c r="C6" s="150"/>
      <c r="D6" s="150"/>
    </row>
    <row r="7" spans="2:6" ht="15.75" thickBot="1"/>
    <row r="8" spans="2:6" ht="27" thickBot="1">
      <c r="B8" s="151" t="s">
        <v>93</v>
      </c>
      <c r="C8" s="152"/>
      <c r="D8" s="152"/>
      <c r="E8" s="152"/>
      <c r="F8" s="207"/>
    </row>
    <row r="9" spans="2:6" ht="15.75" thickBot="1">
      <c r="B9" s="235"/>
      <c r="C9" s="236"/>
      <c r="D9" s="236"/>
      <c r="E9" s="236"/>
      <c r="F9" s="237"/>
    </row>
    <row r="10" spans="2:6" ht="18.75">
      <c r="B10" s="227" t="s">
        <v>94</v>
      </c>
      <c r="C10" s="228"/>
      <c r="D10" s="228"/>
      <c r="E10" s="228"/>
      <c r="F10" s="229"/>
    </row>
    <row r="11" spans="2:6" s="32" customFormat="1" ht="50.25" customHeight="1">
      <c r="B11" s="230" t="s">
        <v>95</v>
      </c>
      <c r="C11" s="231"/>
      <c r="D11" s="231"/>
      <c r="E11" s="231"/>
      <c r="F11" s="232"/>
    </row>
    <row r="12" spans="2:6" s="32" customFormat="1" ht="45" customHeight="1">
      <c r="B12" s="194" t="s">
        <v>96</v>
      </c>
      <c r="C12" s="233"/>
      <c r="D12" s="233"/>
      <c r="E12" s="233"/>
      <c r="F12" s="234"/>
    </row>
    <row r="13" spans="2:6" s="32" customFormat="1" ht="71.25" customHeight="1">
      <c r="B13" s="194" t="s">
        <v>97</v>
      </c>
      <c r="C13" s="233"/>
      <c r="D13" s="233"/>
      <c r="E13" s="233"/>
      <c r="F13" s="234"/>
    </row>
    <row r="14" spans="2:6">
      <c r="B14" s="108"/>
      <c r="C14" s="114"/>
      <c r="D14" s="63" t="s">
        <v>98</v>
      </c>
      <c r="E14" s="149"/>
      <c r="F14" s="115"/>
    </row>
    <row r="15" spans="2:6">
      <c r="B15" s="108"/>
      <c r="C15" s="109" t="s">
        <v>40</v>
      </c>
      <c r="D15" s="64">
        <v>0.02</v>
      </c>
      <c r="E15" s="114"/>
      <c r="F15" s="57"/>
    </row>
    <row r="16" spans="2:6" ht="15.75" thickBot="1">
      <c r="B16" s="108"/>
      <c r="C16" s="109"/>
      <c r="D16" s="106"/>
      <c r="E16" s="114"/>
      <c r="F16" s="57"/>
    </row>
    <row r="17" spans="1:7" ht="15.75" thickBot="1">
      <c r="B17" s="235"/>
      <c r="C17" s="236"/>
      <c r="D17" s="236"/>
      <c r="E17" s="236"/>
      <c r="F17" s="237"/>
    </row>
    <row r="18" spans="1:7" ht="18.75">
      <c r="B18" s="227" t="s">
        <v>99</v>
      </c>
      <c r="C18" s="228"/>
      <c r="D18" s="228"/>
      <c r="E18" s="228"/>
      <c r="F18" s="229"/>
    </row>
    <row r="19" spans="1:7" ht="194.25" customHeight="1">
      <c r="A19" s="12"/>
      <c r="B19" s="238" t="s">
        <v>100</v>
      </c>
      <c r="C19" s="239"/>
      <c r="D19" s="239"/>
      <c r="E19" s="239"/>
      <c r="F19" s="240"/>
      <c r="G19" s="12"/>
    </row>
    <row r="20" spans="1:7">
      <c r="B20" s="12"/>
      <c r="C20" s="12"/>
      <c r="D20" s="12"/>
      <c r="E20" s="12"/>
      <c r="F20" s="12"/>
    </row>
  </sheetData>
  <sheetProtection algorithmName="SHA-512" hashValue="8nnf+/cV/WY4zVdGrza2llAUFPfgNrOQM8whPEu8gHTtbbDDO/ATUAOzWVQdXDtkxph9vHOTjQ5whfq+ztKjDA==" saltValue="zgw23rsjyRMhcOTJdI0+Sg==" spinCount="100000" sheet="1" objects="1" scenarios="1"/>
  <mergeCells count="10">
    <mergeCell ref="B13:F13"/>
    <mergeCell ref="B9:F9"/>
    <mergeCell ref="B17:F17"/>
    <mergeCell ref="B18:F18"/>
    <mergeCell ref="B19:F19"/>
    <mergeCell ref="B2:D6"/>
    <mergeCell ref="B8:F8"/>
    <mergeCell ref="B10:F10"/>
    <mergeCell ref="B11:F11"/>
    <mergeCell ref="B12:F12"/>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87a112d8187c6ba985fa7ba77c67ad6d">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d99b4ac886bad3586adc588e25b368bd"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0661BBDF-7461-48C0-B4D2-DC667F2C9D11}"/>
</file>

<file path=customXml/itemProps2.xml><?xml version="1.0" encoding="utf-8"?>
<ds:datastoreItem xmlns:ds="http://schemas.openxmlformats.org/officeDocument/2006/customXml" ds:itemID="{51C25A89-9A0B-4B75-AEB6-2FED72F2D231}"/>
</file>

<file path=customXml/itemProps3.xml><?xml version="1.0" encoding="utf-8"?>
<ds:datastoreItem xmlns:ds="http://schemas.openxmlformats.org/officeDocument/2006/customXml" ds:itemID="{1454CAB9-02CA-43ED-901E-0D7199BF6B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2026-02-08T18:50:43Z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