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7"/>
  <workbookPr/>
  <mc:AlternateContent xmlns:mc="http://schemas.openxmlformats.org/markup-compatibility/2006">
    <mc:Choice Requires="x15">
      <x15ac:absPath xmlns:x15ac="http://schemas.microsoft.com/office/spreadsheetml/2010/11/ac" url="C:\Users\emilyhaworth\Downloads\"/>
    </mc:Choice>
  </mc:AlternateContent>
  <xr:revisionPtr revIDLastSave="0" documentId="8_{77E794EC-4FA7-4608-87BF-843BB9C78662}" xr6:coauthVersionLast="47" xr6:coauthVersionMax="47" xr10:uidLastSave="{00000000-0000-0000-0000-000000000000}"/>
  <bookViews>
    <workbookView xWindow="28680" yWindow="-120" windowWidth="29040" windowHeight="15720" firstSheet="1" activeTab="1" xr2:uid="{00000000-000D-0000-FFFF-FFFF00000000}"/>
  </bookViews>
  <sheets>
    <sheet name="Project Information Summary" sheetId="3" r:id="rId1"/>
    <sheet name="Operating Budge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hdEFaCYVPQCMW7aTHlj8ocpa6SAQ=="/>
    </ext>
  </extLst>
</workbook>
</file>

<file path=xl/calcChain.xml><?xml version="1.0" encoding="utf-8"?>
<calcChain xmlns="http://schemas.openxmlformats.org/spreadsheetml/2006/main">
  <c r="F6" i="1" l="1"/>
  <c r="F11" i="1"/>
  <c r="D22" i="1"/>
  <c r="D13" i="1"/>
  <c r="D8" i="1"/>
  <c r="B2" i="1"/>
  <c r="B2" i="3"/>
  <c r="F26" i="1"/>
  <c r="F21" i="1"/>
  <c r="D35" i="3"/>
  <c r="C35" i="3"/>
  <c r="E25" i="3"/>
  <c r="C24" i="3"/>
  <c r="D24" i="3"/>
  <c r="D32" i="3"/>
  <c r="E35" i="3"/>
  <c r="E24" i="3"/>
  <c r="C32" i="3"/>
  <c r="D30" i="3"/>
  <c r="C30" i="3"/>
  <c r="B24" i="3"/>
  <c r="E26" i="3"/>
  <c r="E27" i="3"/>
  <c r="E28" i="3"/>
  <c r="E29" i="3"/>
  <c r="C16" i="3" l="1"/>
  <c r="E30" i="3"/>
  <c r="D42" i="1" l="1"/>
  <c r="B36" i="1"/>
  <c r="E15" i="3"/>
  <c r="F5" i="1" s="1"/>
  <c r="D15" i="3"/>
  <c r="C15" i="3"/>
  <c r="D5" i="1" s="1"/>
  <c r="D17" i="3"/>
  <c r="C17" i="3"/>
  <c r="D16" i="3"/>
  <c r="E5" i="1" l="1"/>
  <c r="F37" i="1" l="1"/>
  <c r="E37" i="1"/>
  <c r="D37" i="1"/>
  <c r="F33" i="1"/>
  <c r="E33" i="1"/>
  <c r="D33" i="1"/>
  <c r="F25" i="1"/>
  <c r="E25" i="1"/>
  <c r="D25" i="1"/>
  <c r="F20" i="1"/>
  <c r="H20" i="1" s="1"/>
  <c r="I20" i="1" s="1"/>
  <c r="E20" i="1"/>
  <c r="D20" i="1"/>
  <c r="F15" i="1"/>
  <c r="E15" i="1"/>
  <c r="D15" i="1"/>
  <c r="F10" i="1"/>
  <c r="E10" i="1"/>
  <c r="D10" i="1"/>
  <c r="F7" i="1"/>
  <c r="H18" i="1"/>
  <c r="I18" i="1" s="1"/>
  <c r="H19" i="1"/>
  <c r="I19" i="1" s="1"/>
  <c r="F29" i="1"/>
  <c r="F28" i="1"/>
  <c r="F27" i="1"/>
  <c r="F16" i="1" l="1"/>
  <c r="F12" i="1"/>
  <c r="E17" i="3" s="1"/>
  <c r="E30" i="1" l="1"/>
  <c r="D19" i="3" s="1"/>
  <c r="D30" i="1"/>
  <c r="C19" i="3" l="1"/>
  <c r="F30" i="1"/>
  <c r="C18" i="3"/>
  <c r="C20" i="3" s="1"/>
  <c r="E22" i="1"/>
  <c r="D18" i="3" s="1"/>
  <c r="F22" i="1"/>
  <c r="E18" i="3" s="1"/>
  <c r="E20" i="3" s="1"/>
  <c r="H30" i="1" l="1"/>
  <c r="E19" i="3"/>
  <c r="H22" i="1"/>
  <c r="I22" i="1" s="1"/>
  <c r="D17" i="1"/>
  <c r="D34" i="1" s="1"/>
  <c r="E17" i="1"/>
  <c r="F17" i="1" l="1"/>
  <c r="H17" i="1" s="1"/>
  <c r="I17" i="1" s="1"/>
  <c r="E8" i="1"/>
  <c r="F8" i="1" l="1"/>
  <c r="H8" i="1" s="1"/>
  <c r="I8" i="1" s="1"/>
  <c r="E13" i="1"/>
  <c r="E34" i="1" l="1"/>
  <c r="E38" i="1" s="1"/>
  <c r="F13" i="1"/>
  <c r="H13" i="1" s="1"/>
  <c r="I13" i="1" s="1"/>
  <c r="D38" i="1"/>
  <c r="C21" i="3" s="1"/>
  <c r="F34" i="1" l="1"/>
  <c r="H34" i="1" s="1"/>
  <c r="I34" i="1" s="1"/>
  <c r="D20" i="3"/>
  <c r="D33" i="3" l="1"/>
  <c r="D36" i="3" s="1"/>
  <c r="D21" i="3"/>
  <c r="C33" i="3" l="1"/>
  <c r="C36" i="3" s="1"/>
  <c r="F38" i="1"/>
  <c r="E43" i="1" l="1"/>
  <c r="H44" i="1" s="1"/>
  <c r="E21" i="3"/>
  <c r="E36" i="3"/>
  <c r="H38" i="1"/>
  <c r="I44" i="1"/>
  <c r="H43" i="1"/>
  <c r="I43" i="1" s="1"/>
  <c r="F36" i="3" l="1"/>
  <c r="G36" i="3" s="1"/>
  <c r="F20" i="3"/>
  <c r="G20" i="3" s="1"/>
  <c r="I38" i="1"/>
</calcChain>
</file>

<file path=xl/sharedStrings.xml><?xml version="1.0" encoding="utf-8"?>
<sst xmlns="http://schemas.openxmlformats.org/spreadsheetml/2006/main" count="72" uniqueCount="56">
  <si>
    <t>Project Information Summary</t>
  </si>
  <si>
    <t>Project Name</t>
  </si>
  <si>
    <t>Epsilon Eta Eco Garden</t>
  </si>
  <si>
    <t>Department Name</t>
  </si>
  <si>
    <t>Environmental Science</t>
  </si>
  <si>
    <t>KFS Account Number</t>
  </si>
  <si>
    <t>Subaccount Number</t>
  </si>
  <si>
    <t>Project Code</t>
  </si>
  <si>
    <t>MG 26.02</t>
  </si>
  <si>
    <t>Fiscal Year</t>
  </si>
  <si>
    <t>FY2026</t>
  </si>
  <si>
    <t>Project Start Date</t>
  </si>
  <si>
    <t>Project End Date</t>
  </si>
  <si>
    <t>Project Budget Summary</t>
  </si>
  <si>
    <t>Total Student Employee Wages &amp; ERE</t>
  </si>
  <si>
    <t>Total Graduate Assistant Stipends, ERE, &amp; Tuition Remission</t>
  </si>
  <si>
    <t>Total Supplies &amp; Related Operations</t>
  </si>
  <si>
    <t>Total Travel</t>
  </si>
  <si>
    <t>Total Budget</t>
  </si>
  <si>
    <t>Rounded Budget</t>
  </si>
  <si>
    <t>Additional Funding Sources Summary</t>
  </si>
  <si>
    <t xml:space="preserve">Total Additional Funding Sources     </t>
  </si>
  <si>
    <t xml:space="preserve">Total Project Funding Across All Sources     </t>
  </si>
  <si>
    <t xml:space="preserve">Percent of Project Funded by the CSF     </t>
  </si>
  <si>
    <t>Personnel, Employee Related Expenses, &amp; Tuition Remission</t>
  </si>
  <si>
    <t>Category</t>
  </si>
  <si>
    <t>Expense Summary</t>
  </si>
  <si>
    <t>Notes and/or Justification of Expense</t>
  </si>
  <si>
    <t>Personnel Wages</t>
  </si>
  <si>
    <t>Student Employees Wages</t>
  </si>
  <si>
    <t xml:space="preserve">       </t>
  </si>
  <si>
    <t>Graduate Assistants Stipends</t>
  </si>
  <si>
    <t xml:space="preserve">Total Personnel Wages     </t>
  </si>
  <si>
    <t>Employee Related Expenses (ERE)</t>
  </si>
  <si>
    <t xml:space="preserve">Student Employees ERE </t>
  </si>
  <si>
    <t xml:space="preserve"> </t>
  </si>
  <si>
    <t xml:space="preserve">Graduate Assistants ERE </t>
  </si>
  <si>
    <t xml:space="preserve">Total Employee Related Expenses     </t>
  </si>
  <si>
    <t xml:space="preserve">Graduate Assistant Tuition Remission </t>
  </si>
  <si>
    <t>Total Tuition Remission</t>
  </si>
  <si>
    <t>Supplies &amp; Related Operations</t>
  </si>
  <si>
    <t>Category (Object Codes 3000-5935)</t>
  </si>
  <si>
    <t>Supplies/Operations Expenses</t>
  </si>
  <si>
    <t xml:space="preserve">Total Supplies &amp; Related Operations     </t>
  </si>
  <si>
    <t>Travel</t>
  </si>
  <si>
    <t>Category  (Object Codes 6000-6342)</t>
  </si>
  <si>
    <t>Air Travel</t>
  </si>
  <si>
    <t>Ground Travel</t>
  </si>
  <si>
    <t>Hotels</t>
  </si>
  <si>
    <t>Other Travel</t>
  </si>
  <si>
    <t xml:space="preserve">Total Travel     </t>
  </si>
  <si>
    <t>Subtotal Annual Grant Approved Budget</t>
  </si>
  <si>
    <t xml:space="preserve">Subtotal All Expenses     </t>
  </si>
  <si>
    <t>Total Project Expenses</t>
  </si>
  <si>
    <t>Balance Remaining</t>
  </si>
  <si>
    <t>Total Amount in Sub-Account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</si>
</sst>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409]dd\-mmm\-yy"/>
  </numFmts>
  <fonts count="17">
    <font>
      <sz val="11"/>
      <color theme="1"/>
      <name val="Arial"/>
    </font>
    <font>
      <sz val="11"/>
      <color theme="1"/>
      <name val="Arial"/>
      <family val="2"/>
    </font>
    <font>
      <b/>
      <sz val="11"/>
      <color theme="0"/>
      <name val="Calibri"/>
      <family val="2"/>
      <scheme val="major"/>
    </font>
    <font>
      <sz val="11"/>
      <color theme="1"/>
      <name val="Calibri"/>
      <family val="2"/>
      <scheme val="major"/>
    </font>
    <font>
      <b/>
      <sz val="20"/>
      <color rgb="FFFFFFFF"/>
      <name val="Calibri"/>
      <family val="2"/>
      <scheme val="major"/>
    </font>
    <font>
      <b/>
      <sz val="11"/>
      <color theme="1"/>
      <name val="Calibri"/>
      <family val="2"/>
      <scheme val="major"/>
    </font>
    <font>
      <b/>
      <sz val="11"/>
      <color rgb="FFFFFFFF"/>
      <name val="Calibri"/>
      <family val="2"/>
      <scheme val="major"/>
    </font>
    <font>
      <b/>
      <sz val="14"/>
      <color theme="0"/>
      <name val="Calibri"/>
      <family val="2"/>
      <scheme val="major"/>
    </font>
    <font>
      <sz val="11"/>
      <color theme="0"/>
      <name val="Calibri"/>
      <family val="2"/>
      <scheme val="major"/>
    </font>
    <font>
      <b/>
      <sz val="20"/>
      <color theme="0"/>
      <name val="Calibri"/>
      <family val="2"/>
      <scheme val="major"/>
    </font>
    <font>
      <b/>
      <sz val="11"/>
      <name val="Calibri"/>
      <family val="2"/>
      <scheme val="major"/>
    </font>
    <font>
      <sz val="11"/>
      <color theme="1"/>
      <name val="Arial"/>
      <family val="2"/>
    </font>
    <font>
      <sz val="11"/>
      <name val="Calibri"/>
      <family val="2"/>
      <scheme val="major"/>
    </font>
    <font>
      <b/>
      <sz val="11"/>
      <color rgb="FFFF0000"/>
      <name val="Calibri"/>
      <family val="2"/>
      <scheme val="major"/>
    </font>
    <font>
      <b/>
      <sz val="11"/>
      <color theme="9"/>
      <name val="Calibri"/>
      <family val="2"/>
      <scheme val="major"/>
    </font>
    <font>
      <b/>
      <sz val="14"/>
      <name val="Calibri"/>
      <family val="2"/>
      <scheme val="major"/>
    </font>
    <font>
      <sz val="11"/>
      <color rgb="FF000000"/>
      <name val="Calibri"/>
    </font>
  </fonts>
  <fills count="9">
    <fill>
      <patternFill patternType="none"/>
    </fill>
    <fill>
      <patternFill patternType="gray125"/>
    </fill>
    <fill>
      <patternFill patternType="solid">
        <fgColor rgb="FF0C234B"/>
        <bgColor rgb="FF002060"/>
      </patternFill>
    </fill>
    <fill>
      <patternFill patternType="solid">
        <fgColor rgb="FF0C234B"/>
        <bgColor indexed="64"/>
      </patternFill>
    </fill>
    <fill>
      <patternFill patternType="solid">
        <fgColor rgb="FFAB0520"/>
        <bgColor rgb="FFD8D8D8"/>
      </patternFill>
    </fill>
    <fill>
      <patternFill patternType="solid">
        <fgColor rgb="FFAB0520"/>
        <bgColor indexed="64"/>
      </patternFill>
    </fill>
    <fill>
      <patternFill patternType="solid">
        <fgColor rgb="FF81D3EB"/>
        <bgColor indexed="64"/>
      </patternFill>
    </fill>
    <fill>
      <patternFill patternType="solid">
        <fgColor theme="0" tint="-4.9989318521683403E-2"/>
        <bgColor indexed="64"/>
      </patternFill>
    </fill>
    <fill>
      <patternFill patternType="solid">
        <fgColor rgb="FFFFC000"/>
        <bgColor indexed="64"/>
      </patternFill>
    </fill>
  </fills>
  <borders count="61">
    <border>
      <left/>
      <right/>
      <top/>
      <bottom/>
      <diagonal/>
    </border>
    <border>
      <left/>
      <right/>
      <top/>
      <bottom/>
      <diagonal/>
    </border>
    <border>
      <left/>
      <right/>
      <top style="medium">
        <color auto="1"/>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medium">
        <color rgb="FF000000"/>
      </bottom>
      <diagonal/>
    </border>
  </borders>
  <cellStyleXfs count="3">
    <xf numFmtId="0" fontId="0" fillId="0" borderId="0"/>
    <xf numFmtId="44" fontId="1" fillId="0" borderId="0" applyFont="0" applyFill="0" applyBorder="0" applyAlignment="0" applyProtection="0"/>
    <xf numFmtId="9" fontId="11" fillId="0" borderId="0" applyFont="0" applyFill="0" applyBorder="0" applyAlignment="0" applyProtection="0"/>
  </cellStyleXfs>
  <cellXfs count="162">
    <xf numFmtId="0" fontId="0" fillId="0" borderId="0" xfId="0"/>
    <xf numFmtId="0" fontId="3" fillId="0" borderId="0" xfId="0" applyFont="1"/>
    <xf numFmtId="0" fontId="5" fillId="0" borderId="9" xfId="0" applyFont="1" applyBorder="1" applyAlignment="1">
      <alignment horizontal="center" vertical="center"/>
    </xf>
    <xf numFmtId="0" fontId="6" fillId="7" borderId="14" xfId="0" applyFont="1" applyFill="1" applyBorder="1" applyAlignment="1">
      <alignment horizontal="center" vertical="center"/>
    </xf>
    <xf numFmtId="0" fontId="6" fillId="7" borderId="16" xfId="0" applyFont="1" applyFill="1" applyBorder="1" applyAlignment="1">
      <alignment horizontal="center" vertical="center"/>
    </xf>
    <xf numFmtId="0" fontId="5" fillId="0" borderId="18" xfId="0" applyFont="1" applyBorder="1" applyAlignment="1">
      <alignment horizontal="left" vertical="center"/>
    </xf>
    <xf numFmtId="0" fontId="5" fillId="0" borderId="25" xfId="0" applyFont="1" applyBorder="1" applyAlignment="1">
      <alignment horizontal="left" vertical="center"/>
    </xf>
    <xf numFmtId="0" fontId="3" fillId="0" borderId="1" xfId="0" applyFont="1" applyBorder="1"/>
    <xf numFmtId="0" fontId="3" fillId="0" borderId="21"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27" xfId="0" applyFont="1" applyBorder="1" applyAlignment="1">
      <alignment horizontal="left" vertical="center"/>
    </xf>
    <xf numFmtId="44" fontId="3" fillId="0" borderId="36" xfId="1" applyFont="1" applyBorder="1" applyAlignment="1">
      <alignment horizontal="center" vertical="center"/>
    </xf>
    <xf numFmtId="44" fontId="3" fillId="0" borderId="31" xfId="1" applyFont="1" applyBorder="1" applyAlignment="1">
      <alignment horizontal="center" vertical="center"/>
    </xf>
    <xf numFmtId="0" fontId="3" fillId="7" borderId="4" xfId="0" applyFont="1" applyFill="1" applyBorder="1" applyAlignment="1">
      <alignment horizontal="left" vertical="center"/>
    </xf>
    <xf numFmtId="0" fontId="3" fillId="7" borderId="1" xfId="0" applyFont="1" applyFill="1" applyBorder="1" applyAlignment="1">
      <alignment horizontal="left"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44" fontId="3" fillId="0" borderId="6" xfId="1" applyFont="1" applyBorder="1" applyAlignment="1">
      <alignment horizontal="center" vertical="center"/>
    </xf>
    <xf numFmtId="44" fontId="3" fillId="0" borderId="46" xfId="1" applyFont="1" applyBorder="1" applyAlignment="1">
      <alignment horizontal="center" vertical="center"/>
    </xf>
    <xf numFmtId="44" fontId="3" fillId="0" borderId="8" xfId="1" applyFont="1" applyBorder="1" applyAlignment="1">
      <alignment horizontal="center" vertical="center"/>
    </xf>
    <xf numFmtId="0" fontId="3" fillId="0" borderId="36" xfId="0" applyFont="1" applyBorder="1" applyAlignment="1">
      <alignment horizontal="left" vertical="center"/>
    </xf>
    <xf numFmtId="0" fontId="3" fillId="0" borderId="39" xfId="0" applyFont="1" applyBorder="1" applyAlignment="1">
      <alignment horizontal="left" vertical="center"/>
    </xf>
    <xf numFmtId="0" fontId="3" fillId="7" borderId="14" xfId="0" applyFont="1" applyFill="1" applyBorder="1" applyAlignment="1">
      <alignment horizontal="left" vertical="center"/>
    </xf>
    <xf numFmtId="0" fontId="3" fillId="7" borderId="16" xfId="0" applyFont="1" applyFill="1" applyBorder="1" applyAlignment="1">
      <alignment horizontal="left" vertical="center"/>
    </xf>
    <xf numFmtId="0" fontId="3" fillId="7" borderId="7" xfId="0" applyFont="1" applyFill="1" applyBorder="1" applyAlignment="1">
      <alignment horizontal="left" vertical="center"/>
    </xf>
    <xf numFmtId="44" fontId="5" fillId="7" borderId="2" xfId="0" applyNumberFormat="1" applyFont="1" applyFill="1" applyBorder="1" applyAlignment="1">
      <alignment horizontal="center" vertical="center"/>
    </xf>
    <xf numFmtId="0" fontId="3" fillId="7" borderId="6" xfId="0" applyFont="1" applyFill="1" applyBorder="1" applyAlignment="1">
      <alignment horizontal="left" vertical="center"/>
    </xf>
    <xf numFmtId="0" fontId="8" fillId="0" borderId="1" xfId="0" applyFont="1" applyBorder="1"/>
    <xf numFmtId="0" fontId="8" fillId="0" borderId="0" xfId="0" applyFont="1"/>
    <xf numFmtId="0" fontId="3" fillId="0" borderId="0" xfId="0" applyFont="1" applyAlignment="1">
      <alignment horizontal="left" vertical="center"/>
    </xf>
    <xf numFmtId="0" fontId="5" fillId="0" borderId="0" xfId="0" applyFont="1" applyAlignment="1">
      <alignment horizontal="left" vertical="center"/>
    </xf>
    <xf numFmtId="0" fontId="5" fillId="0" borderId="0" xfId="0" applyFont="1" applyAlignment="1">
      <alignment horizontal="center" vertical="center"/>
    </xf>
    <xf numFmtId="44" fontId="3" fillId="7" borderId="23" xfId="0" applyNumberFormat="1" applyFont="1" applyFill="1" applyBorder="1" applyAlignment="1">
      <alignment horizontal="center" vertical="center"/>
    </xf>
    <xf numFmtId="44" fontId="3" fillId="7" borderId="24" xfId="0" applyNumberFormat="1" applyFont="1" applyFill="1" applyBorder="1" applyAlignment="1">
      <alignment horizontal="center" vertical="center"/>
    </xf>
    <xf numFmtId="44" fontId="3" fillId="0" borderId="22" xfId="1" applyFont="1" applyBorder="1" applyAlignment="1">
      <alignment horizontal="center" vertical="center"/>
    </xf>
    <xf numFmtId="44" fontId="3" fillId="0" borderId="47" xfId="1" applyFont="1" applyBorder="1" applyAlignment="1">
      <alignment horizontal="center" vertical="center"/>
    </xf>
    <xf numFmtId="0" fontId="3" fillId="0" borderId="21" xfId="0" applyFont="1" applyBorder="1" applyAlignment="1">
      <alignment horizontal="left"/>
    </xf>
    <xf numFmtId="0" fontId="3" fillId="0" borderId="23" xfId="0" quotePrefix="1" applyFont="1" applyBorder="1" applyAlignment="1">
      <alignment horizontal="left"/>
    </xf>
    <xf numFmtId="0" fontId="2" fillId="0" borderId="43" xfId="0" applyFont="1" applyBorder="1" applyAlignment="1">
      <alignment horizontal="center"/>
    </xf>
    <xf numFmtId="0" fontId="3" fillId="0" borderId="43" xfId="0" applyFont="1" applyBorder="1" applyAlignment="1">
      <alignment horizontal="left" vertical="center"/>
    </xf>
    <xf numFmtId="164" fontId="3" fillId="0" borderId="43" xfId="0" applyNumberFormat="1" applyFont="1" applyBorder="1" applyAlignment="1">
      <alignment horizontal="lef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3" fillId="0" borderId="33" xfId="0" applyFont="1" applyBorder="1" applyAlignment="1">
      <alignment horizontal="left"/>
    </xf>
    <xf numFmtId="0" fontId="3" fillId="0" borderId="33" xfId="0" applyFont="1" applyBorder="1" applyAlignment="1">
      <alignment horizontal="left" vertical="center"/>
    </xf>
    <xf numFmtId="44" fontId="3" fillId="0" borderId="49" xfId="1" applyFont="1" applyBorder="1" applyAlignment="1">
      <alignment horizontal="center" vertical="center"/>
    </xf>
    <xf numFmtId="44" fontId="3" fillId="0" borderId="21" xfId="1" applyFont="1" applyFill="1" applyBorder="1" applyAlignment="1">
      <alignment horizontal="center" vertical="center"/>
    </xf>
    <xf numFmtId="44" fontId="3" fillId="0" borderId="44" xfId="1" applyFont="1" applyFill="1" applyBorder="1" applyAlignment="1">
      <alignment horizontal="center" vertical="center"/>
    </xf>
    <xf numFmtId="44" fontId="3" fillId="0" borderId="22" xfId="1" applyFont="1" applyFill="1" applyBorder="1" applyAlignment="1">
      <alignment horizontal="center" vertical="center"/>
    </xf>
    <xf numFmtId="44" fontId="3" fillId="0" borderId="47" xfId="1" applyFont="1" applyFill="1" applyBorder="1" applyAlignment="1">
      <alignment horizontal="center" vertical="center"/>
    </xf>
    <xf numFmtId="44" fontId="3" fillId="0" borderId="33" xfId="1" applyFont="1" applyFill="1" applyBorder="1" applyAlignment="1">
      <alignment horizontal="center" vertical="center"/>
    </xf>
    <xf numFmtId="0" fontId="3" fillId="0" borderId="0" xfId="0" applyFont="1" applyAlignment="1">
      <alignment wrapText="1"/>
    </xf>
    <xf numFmtId="0" fontId="3" fillId="0" borderId="1" xfId="0" applyFont="1" applyBorder="1" applyAlignment="1">
      <alignment horizontal="left" vertical="center"/>
    </xf>
    <xf numFmtId="0" fontId="5" fillId="0" borderId="20" xfId="0" applyFont="1" applyBorder="1" applyAlignment="1">
      <alignment horizontal="left" vertical="center"/>
    </xf>
    <xf numFmtId="44" fontId="3" fillId="7" borderId="50" xfId="0" applyNumberFormat="1" applyFont="1" applyFill="1" applyBorder="1" applyAlignment="1">
      <alignment horizontal="center" vertical="center"/>
    </xf>
    <xf numFmtId="44" fontId="3" fillId="7" borderId="29" xfId="0" applyNumberFormat="1" applyFont="1" applyFill="1" applyBorder="1" applyAlignment="1">
      <alignment horizontal="center" vertical="center"/>
    </xf>
    <xf numFmtId="44" fontId="3" fillId="0" borderId="29" xfId="0" applyNumberFormat="1" applyFont="1" applyBorder="1" applyAlignment="1">
      <alignment horizontal="center" vertical="center"/>
    </xf>
    <xf numFmtId="44" fontId="3" fillId="0" borderId="24" xfId="0" applyNumberFormat="1" applyFont="1" applyBorder="1" applyAlignment="1">
      <alignment horizontal="center" vertical="center"/>
    </xf>
    <xf numFmtId="44" fontId="3" fillId="7" borderId="7" xfId="0" applyNumberFormat="1" applyFont="1" applyFill="1" applyBorder="1" applyAlignment="1">
      <alignment vertical="center"/>
    </xf>
    <xf numFmtId="44" fontId="3" fillId="7" borderId="6" xfId="0" applyNumberFormat="1" applyFont="1" applyFill="1" applyBorder="1" applyAlignment="1">
      <alignmen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44" fontId="3" fillId="0" borderId="9" xfId="1" applyFont="1" applyFill="1" applyBorder="1" applyAlignment="1">
      <alignment horizontal="center" vertical="center"/>
    </xf>
    <xf numFmtId="44" fontId="3" fillId="0" borderId="45" xfId="1" applyFont="1" applyFill="1" applyBorder="1" applyAlignment="1">
      <alignment horizontal="center" vertical="center"/>
    </xf>
    <xf numFmtId="44" fontId="3" fillId="0" borderId="21" xfId="0" applyNumberFormat="1" applyFont="1" applyBorder="1" applyAlignment="1">
      <alignment horizontal="center" vertical="center"/>
    </xf>
    <xf numFmtId="44" fontId="3" fillId="0" borderId="9" xfId="0" applyNumberFormat="1" applyFont="1" applyBorder="1" applyAlignment="1">
      <alignment horizontal="center" vertical="center"/>
    </xf>
    <xf numFmtId="44" fontId="3" fillId="0" borderId="44" xfId="0" applyNumberFormat="1" applyFont="1" applyBorder="1" applyAlignment="1">
      <alignment horizontal="center" vertical="center"/>
    </xf>
    <xf numFmtId="44" fontId="3" fillId="0" borderId="45" xfId="0" applyNumberFormat="1" applyFont="1" applyBorder="1" applyAlignment="1">
      <alignment horizontal="center" vertical="center"/>
    </xf>
    <xf numFmtId="0" fontId="5" fillId="0" borderId="22" xfId="0" applyFont="1" applyBorder="1" applyAlignment="1">
      <alignment horizontal="left" vertical="center"/>
    </xf>
    <xf numFmtId="0" fontId="5" fillId="0" borderId="26" xfId="0" applyFont="1" applyBorder="1" applyAlignment="1">
      <alignment horizontal="left" vertical="center"/>
    </xf>
    <xf numFmtId="44" fontId="3" fillId="0" borderId="11" xfId="1" applyFont="1" applyFill="1" applyBorder="1" applyAlignment="1">
      <alignment horizontal="center" vertical="center"/>
    </xf>
    <xf numFmtId="0" fontId="5" fillId="0" borderId="27" xfId="0" applyFont="1" applyBorder="1" applyAlignment="1">
      <alignment horizontal="left" vertical="center"/>
    </xf>
    <xf numFmtId="0" fontId="10" fillId="0" borderId="18" xfId="0" applyFont="1" applyBorder="1" applyAlignment="1">
      <alignment horizontal="center"/>
    </xf>
    <xf numFmtId="0" fontId="3" fillId="0" borderId="17" xfId="0" applyFont="1" applyBorder="1" applyAlignment="1">
      <alignment horizontal="left" vertical="center"/>
    </xf>
    <xf numFmtId="0" fontId="3" fillId="0" borderId="53" xfId="0" applyFont="1" applyBorder="1" applyAlignment="1">
      <alignment horizontal="left" vertical="center"/>
    </xf>
    <xf numFmtId="44" fontId="3" fillId="0" borderId="39" xfId="1" applyFont="1" applyBorder="1" applyAlignment="1">
      <alignment horizontal="center" vertical="center"/>
    </xf>
    <xf numFmtId="44" fontId="3" fillId="0" borderId="21" xfId="1" applyFont="1" applyFill="1" applyBorder="1" applyAlignment="1">
      <alignment vertical="center"/>
    </xf>
    <xf numFmtId="44" fontId="3" fillId="7" borderId="8" xfId="0" applyNumberFormat="1" applyFont="1" applyFill="1" applyBorder="1" applyAlignment="1">
      <alignment vertical="center"/>
    </xf>
    <xf numFmtId="44" fontId="3" fillId="0" borderId="21" xfId="0" applyNumberFormat="1" applyFont="1" applyBorder="1" applyAlignment="1">
      <alignment horizontal="left" vertical="center"/>
    </xf>
    <xf numFmtId="0" fontId="3" fillId="0" borderId="28" xfId="0" applyFont="1" applyBorder="1" applyAlignment="1">
      <alignment horizontal="center" vertical="center"/>
    </xf>
    <xf numFmtId="0" fontId="3" fillId="8" borderId="56" xfId="0" applyFont="1" applyFill="1" applyBorder="1" applyAlignment="1">
      <alignment horizontal="center" vertical="center"/>
    </xf>
    <xf numFmtId="0" fontId="6" fillId="7" borderId="15" xfId="0" applyFont="1" applyFill="1" applyBorder="1" applyAlignment="1">
      <alignment horizontal="center" vertical="center" wrapText="1"/>
    </xf>
    <xf numFmtId="0" fontId="5" fillId="0" borderId="32" xfId="0" applyFont="1" applyBorder="1" applyAlignment="1">
      <alignment horizontal="left" vertical="center" wrapText="1"/>
    </xf>
    <xf numFmtId="39" fontId="3" fillId="6" borderId="28" xfId="0" applyNumberFormat="1" applyFont="1" applyFill="1" applyBorder="1" applyAlignment="1">
      <alignment horizontal="left" vertical="center" wrapText="1"/>
    </xf>
    <xf numFmtId="39" fontId="3" fillId="6" borderId="8" xfId="0" applyNumberFormat="1" applyFont="1" applyFill="1" applyBorder="1" applyAlignment="1">
      <alignment horizontal="left" vertical="center" wrapText="1"/>
    </xf>
    <xf numFmtId="39" fontId="3" fillId="7" borderId="5" xfId="0" applyNumberFormat="1" applyFont="1" applyFill="1" applyBorder="1" applyAlignment="1">
      <alignment horizontal="left" vertical="center" wrapText="1"/>
    </xf>
    <xf numFmtId="39" fontId="3" fillId="6" borderId="29" xfId="0" applyNumberFormat="1" applyFont="1" applyFill="1" applyBorder="1" applyAlignment="1">
      <alignment horizontal="left" vertical="center" wrapText="1"/>
    </xf>
    <xf numFmtId="39" fontId="3" fillId="7" borderId="8" xfId="0" applyNumberFormat="1" applyFont="1" applyFill="1" applyBorder="1" applyAlignment="1">
      <alignment horizontal="left" vertical="center" wrapText="1"/>
    </xf>
    <xf numFmtId="0" fontId="5" fillId="6" borderId="28" xfId="0" applyFont="1" applyFill="1" applyBorder="1" applyAlignment="1">
      <alignment horizontal="left" vertical="center" wrapText="1"/>
    </xf>
    <xf numFmtId="0" fontId="5" fillId="7" borderId="3" xfId="0" applyFont="1" applyFill="1" applyBorder="1" applyAlignment="1">
      <alignment horizontal="left" vertical="center" wrapText="1"/>
    </xf>
    <xf numFmtId="0" fontId="5" fillId="0" borderId="34" xfId="0" applyFont="1" applyBorder="1" applyAlignment="1">
      <alignment horizontal="left" vertical="center" wrapText="1"/>
    </xf>
    <xf numFmtId="39" fontId="3" fillId="6" borderId="35" xfId="0" applyNumberFormat="1" applyFont="1" applyFill="1" applyBorder="1" applyAlignment="1">
      <alignment horizontal="left" vertical="center" wrapText="1"/>
    </xf>
    <xf numFmtId="0" fontId="5" fillId="0" borderId="0" xfId="0" applyFont="1" applyAlignment="1">
      <alignment horizontal="left" vertical="center" wrapText="1"/>
    </xf>
    <xf numFmtId="0" fontId="7" fillId="0" borderId="1" xfId="0" applyFont="1" applyBorder="1" applyAlignment="1">
      <alignment horizontal="right" vertical="center"/>
    </xf>
    <xf numFmtId="44" fontId="15" fillId="0" borderId="7" xfId="1" applyFont="1" applyFill="1" applyBorder="1" applyAlignment="1">
      <alignment horizontal="right" vertical="center"/>
    </xf>
    <xf numFmtId="44" fontId="15" fillId="0" borderId="8" xfId="1" applyFont="1" applyFill="1" applyBorder="1" applyAlignment="1">
      <alignment horizontal="right" vertical="center"/>
    </xf>
    <xf numFmtId="44" fontId="15" fillId="0" borderId="1" xfId="1" applyFont="1" applyFill="1" applyBorder="1" applyAlignment="1">
      <alignment horizontal="right" vertical="center"/>
    </xf>
    <xf numFmtId="44" fontId="3" fillId="0" borderId="1" xfId="0" applyNumberFormat="1" applyFont="1" applyBorder="1" applyAlignment="1">
      <alignment horizontal="center" vertical="center"/>
    </xf>
    <xf numFmtId="0" fontId="3" fillId="0" borderId="1" xfId="0" applyFont="1" applyBorder="1" applyAlignment="1">
      <alignment wrapText="1"/>
    </xf>
    <xf numFmtId="44" fontId="3" fillId="0" borderId="9" xfId="0" applyNumberFormat="1" applyFont="1" applyBorder="1" applyAlignment="1">
      <alignment horizontal="left" vertical="center"/>
    </xf>
    <xf numFmtId="0" fontId="5" fillId="0" borderId="20" xfId="0" applyFont="1" applyBorder="1" applyAlignment="1">
      <alignment horizontal="center"/>
    </xf>
    <xf numFmtId="44" fontId="3" fillId="0" borderId="22" xfId="0" applyNumberFormat="1" applyFont="1" applyBorder="1" applyAlignment="1">
      <alignment horizontal="left" vertical="center"/>
    </xf>
    <xf numFmtId="0" fontId="7" fillId="3" borderId="10" xfId="0" applyFont="1" applyFill="1" applyBorder="1" applyAlignment="1">
      <alignment horizontal="right" vertical="center"/>
    </xf>
    <xf numFmtId="0" fontId="5" fillId="0" borderId="1" xfId="0" applyFont="1" applyBorder="1" applyAlignment="1">
      <alignment wrapText="1"/>
    </xf>
    <xf numFmtId="0" fontId="10" fillId="0" borderId="52" xfId="0" applyFont="1" applyBorder="1" applyAlignment="1">
      <alignment horizontal="center"/>
    </xf>
    <xf numFmtId="44" fontId="15" fillId="0" borderId="6" xfId="1" applyFont="1" applyFill="1" applyBorder="1" applyAlignment="1">
      <alignment horizontal="right" vertical="center"/>
    </xf>
    <xf numFmtId="0" fontId="10" fillId="0" borderId="34" xfId="0" applyFont="1" applyBorder="1" applyAlignment="1">
      <alignment horizontal="center"/>
    </xf>
    <xf numFmtId="0" fontId="3" fillId="0" borderId="58" xfId="0" applyFont="1" applyBorder="1" applyAlignment="1">
      <alignment horizontal="left" vertical="center"/>
    </xf>
    <xf numFmtId="0" fontId="7" fillId="3" borderId="54" xfId="0" applyFont="1" applyFill="1" applyBorder="1" applyAlignment="1">
      <alignment horizontal="right" vertical="center"/>
    </xf>
    <xf numFmtId="44" fontId="3" fillId="6" borderId="48" xfId="1" applyFont="1" applyFill="1" applyBorder="1" applyAlignment="1">
      <alignment horizontal="left" vertical="center"/>
    </xf>
    <xf numFmtId="44" fontId="3" fillId="0" borderId="21" xfId="1" applyFont="1" applyFill="1" applyBorder="1" applyAlignment="1">
      <alignment horizontal="left" vertical="center"/>
    </xf>
    <xf numFmtId="0" fontId="3" fillId="0" borderId="1" xfId="0" applyFont="1" applyBorder="1" applyAlignment="1">
      <alignment horizontal="left" vertical="center" wrapText="1"/>
    </xf>
    <xf numFmtId="0" fontId="5" fillId="0" borderId="19" xfId="0" applyFont="1" applyBorder="1" applyAlignment="1">
      <alignment horizontal="center"/>
    </xf>
    <xf numFmtId="9" fontId="3" fillId="0" borderId="24" xfId="2" applyFont="1" applyBorder="1" applyAlignment="1">
      <alignment horizontal="center" vertical="center"/>
    </xf>
    <xf numFmtId="9" fontId="3" fillId="0" borderId="27" xfId="2" applyFont="1" applyBorder="1" applyAlignment="1">
      <alignment horizontal="center" vertical="center"/>
    </xf>
    <xf numFmtId="0" fontId="5" fillId="7" borderId="20" xfId="0" applyFont="1" applyFill="1" applyBorder="1" applyAlignment="1">
      <alignment horizontal="center"/>
    </xf>
    <xf numFmtId="44" fontId="3" fillId="7" borderId="27" xfId="0" applyNumberFormat="1" applyFont="1" applyFill="1" applyBorder="1" applyAlignment="1">
      <alignment horizontal="center" vertical="center"/>
    </xf>
    <xf numFmtId="0" fontId="5" fillId="0" borderId="19" xfId="0" applyFont="1" applyBorder="1" applyAlignment="1">
      <alignment horizontal="center" wrapText="1"/>
    </xf>
    <xf numFmtId="0" fontId="5" fillId="0" borderId="19" xfId="0" applyFont="1" applyBorder="1" applyAlignment="1">
      <alignment horizontal="center" vertical="center" wrapText="1"/>
    </xf>
    <xf numFmtId="44" fontId="15" fillId="0" borderId="16" xfId="0" applyNumberFormat="1" applyFont="1" applyBorder="1" applyAlignment="1">
      <alignment horizontal="right" vertical="center"/>
    </xf>
    <xf numFmtId="44" fontId="15" fillId="0" borderId="15" xfId="0" applyNumberFormat="1" applyFont="1" applyBorder="1" applyAlignment="1">
      <alignment horizontal="right" vertical="center"/>
    </xf>
    <xf numFmtId="44" fontId="12" fillId="0" borderId="21" xfId="1" applyFont="1" applyFill="1" applyBorder="1" applyAlignment="1">
      <alignment horizontal="center"/>
    </xf>
    <xf numFmtId="0" fontId="7" fillId="3" borderId="1" xfId="0" applyFont="1" applyFill="1" applyBorder="1" applyAlignment="1">
      <alignment horizontal="right" vertical="center"/>
    </xf>
    <xf numFmtId="16" fontId="16" fillId="0" borderId="59" xfId="0" applyNumberFormat="1" applyFont="1" applyBorder="1" applyAlignment="1">
      <alignment horizontal="center"/>
    </xf>
    <xf numFmtId="15" fontId="16" fillId="0" borderId="60" xfId="0" applyNumberFormat="1" applyFont="1" applyBorder="1" applyAlignment="1">
      <alignment horizontal="center"/>
    </xf>
    <xf numFmtId="4" fontId="3" fillId="0" borderId="1" xfId="0" applyNumberFormat="1" applyFont="1" applyBorder="1" applyAlignment="1">
      <alignment horizontal="left" vertical="center"/>
    </xf>
    <xf numFmtId="4" fontId="3" fillId="0" borderId="0" xfId="0" applyNumberFormat="1" applyFont="1"/>
    <xf numFmtId="0" fontId="9" fillId="3" borderId="6" xfId="0" applyFont="1" applyFill="1" applyBorder="1" applyAlignment="1">
      <alignment horizontal="right" vertical="center"/>
    </xf>
    <xf numFmtId="0" fontId="9" fillId="3" borderId="7" xfId="0" applyFont="1" applyFill="1" applyBorder="1" applyAlignment="1">
      <alignment horizontal="right"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7" fillId="3" borderId="36" xfId="0" applyFont="1" applyFill="1" applyBorder="1" applyAlignment="1">
      <alignment horizontal="right" vertical="center"/>
    </xf>
    <xf numFmtId="0" fontId="7" fillId="3" borderId="31" xfId="0" applyFont="1" applyFill="1" applyBorder="1" applyAlignment="1">
      <alignment horizontal="right" vertical="center"/>
    </xf>
    <xf numFmtId="0" fontId="7" fillId="5" borderId="40" xfId="0" applyFont="1" applyFill="1" applyBorder="1" applyAlignment="1">
      <alignment horizontal="center" vertical="center"/>
    </xf>
    <xf numFmtId="0" fontId="7" fillId="5" borderId="41" xfId="0" applyFont="1" applyFill="1" applyBorder="1" applyAlignment="1">
      <alignment horizontal="center" vertical="center"/>
    </xf>
    <xf numFmtId="0" fontId="7" fillId="5" borderId="42" xfId="0" applyFont="1" applyFill="1" applyBorder="1" applyAlignment="1">
      <alignment horizontal="center" vertical="center"/>
    </xf>
    <xf numFmtId="0" fontId="7" fillId="3" borderId="37" xfId="0" applyFont="1" applyFill="1" applyBorder="1" applyAlignment="1">
      <alignment horizontal="center" vertical="center"/>
    </xf>
    <xf numFmtId="0" fontId="7" fillId="3" borderId="30" xfId="0" applyFont="1" applyFill="1" applyBorder="1" applyAlignment="1">
      <alignment horizontal="center" vertical="center"/>
    </xf>
    <xf numFmtId="0" fontId="7" fillId="3" borderId="38" xfId="0" applyFont="1" applyFill="1" applyBorder="1" applyAlignment="1">
      <alignment horizontal="center" vertical="center"/>
    </xf>
    <xf numFmtId="0" fontId="7" fillId="3" borderId="37" xfId="0" applyFont="1" applyFill="1" applyBorder="1" applyAlignment="1">
      <alignment horizontal="right" vertical="center"/>
    </xf>
    <xf numFmtId="0" fontId="7" fillId="3" borderId="30" xfId="0" applyFont="1" applyFill="1" applyBorder="1" applyAlignment="1">
      <alignment horizontal="right" vertical="center"/>
    </xf>
    <xf numFmtId="0" fontId="9" fillId="3" borderId="40" xfId="0" applyFont="1" applyFill="1" applyBorder="1" applyAlignment="1">
      <alignment horizontal="center" vertical="center"/>
    </xf>
    <xf numFmtId="0" fontId="9" fillId="3" borderId="41" xfId="0" applyFont="1" applyFill="1" applyBorder="1" applyAlignment="1">
      <alignment horizontal="center" vertical="center"/>
    </xf>
    <xf numFmtId="0" fontId="9" fillId="3" borderId="12" xfId="0" applyFont="1" applyFill="1" applyBorder="1" applyAlignment="1">
      <alignment horizontal="center" vertical="center"/>
    </xf>
    <xf numFmtId="0" fontId="9" fillId="3"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2" borderId="15" xfId="0" applyFont="1" applyFill="1" applyBorder="1" applyAlignment="1">
      <alignment horizontal="center" vertical="center"/>
    </xf>
    <xf numFmtId="0" fontId="7" fillId="3" borderId="39" xfId="0" applyFont="1" applyFill="1" applyBorder="1" applyAlignment="1">
      <alignment horizontal="right" vertical="center"/>
    </xf>
    <xf numFmtId="0" fontId="7" fillId="3" borderId="55" xfId="0" applyFont="1" applyFill="1" applyBorder="1" applyAlignment="1">
      <alignment horizontal="right" vertical="center"/>
    </xf>
    <xf numFmtId="0" fontId="7" fillId="4" borderId="18" xfId="0" applyFont="1" applyFill="1" applyBorder="1" applyAlignment="1">
      <alignment horizontal="center"/>
    </xf>
    <xf numFmtId="0" fontId="7" fillId="4" borderId="51" xfId="0" applyFont="1" applyFill="1" applyBorder="1" applyAlignment="1">
      <alignment horizontal="center"/>
    </xf>
    <xf numFmtId="0" fontId="7" fillId="4" borderId="41" xfId="0" applyFont="1" applyFill="1" applyBorder="1" applyAlignment="1">
      <alignment horizontal="center"/>
    </xf>
    <xf numFmtId="0" fontId="7" fillId="4" borderId="40" xfId="0" applyFont="1" applyFill="1" applyBorder="1" applyAlignment="1">
      <alignment horizontal="center"/>
    </xf>
    <xf numFmtId="0" fontId="7" fillId="4" borderId="42" xfId="0" applyFont="1" applyFill="1" applyBorder="1" applyAlignment="1">
      <alignment horizontal="center"/>
    </xf>
    <xf numFmtId="0" fontId="7" fillId="4" borderId="57" xfId="0" applyFont="1" applyFill="1" applyBorder="1" applyAlignment="1">
      <alignment horizontal="center" wrapText="1"/>
    </xf>
    <xf numFmtId="0" fontId="7" fillId="4" borderId="32" xfId="0" applyFont="1" applyFill="1" applyBorder="1" applyAlignment="1">
      <alignment horizontal="center" wrapText="1"/>
    </xf>
    <xf numFmtId="0" fontId="7" fillId="3" borderId="40" xfId="0" applyFont="1" applyFill="1" applyBorder="1" applyAlignment="1">
      <alignment horizontal="center" vertical="center"/>
    </xf>
    <xf numFmtId="0" fontId="7" fillId="3" borderId="36" xfId="0" applyFont="1" applyFill="1" applyBorder="1" applyAlignment="1">
      <alignment horizontal="center" vertical="center"/>
    </xf>
  </cellXfs>
  <cellStyles count="3">
    <cellStyle name="Currency" xfId="1" builtinId="4"/>
    <cellStyle name="Normal" xfId="0" builtinId="0"/>
    <cellStyle name="Percent" xfId="2" builtinId="5"/>
  </cellStyles>
  <dxfs count="5">
    <dxf>
      <fill>
        <patternFill patternType="solid">
          <fgColor theme="0"/>
          <bgColor rgb="FFFFFF00"/>
        </patternFill>
      </fill>
    </dxf>
    <dxf>
      <font>
        <color rgb="FF9C0006"/>
      </font>
      <fill>
        <patternFill>
          <bgColor rgb="FFFFC7CE"/>
        </patternFill>
      </fill>
    </dxf>
    <dxf>
      <fill>
        <patternFill patternType="solid">
          <fgColor theme="0"/>
          <bgColor rgb="FFFFFF00"/>
        </patternFill>
      </fill>
    </dxf>
    <dxf>
      <fill>
        <patternFill>
          <bgColor rgb="FFFFFF00"/>
        </patternFill>
      </fill>
    </dxf>
    <dxf>
      <font>
        <color rgb="FF9C0006"/>
      </font>
      <fill>
        <patternFill>
          <bgColor rgb="FFFFC7CE"/>
        </patternFill>
      </fill>
    </dxf>
  </dxfs>
  <tableStyles count="0" defaultTableStyle="TableStyleMedium2" defaultPivotStyle="PivotStyleLight16"/>
  <colors>
    <mruColors>
      <color rgb="FF0C234B"/>
      <color rgb="FFFCA2B1"/>
      <color rgb="FF81D3EB"/>
      <color rgb="FF8B0015"/>
      <color rgb="FFAB0520"/>
      <color rgb="FFEF40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89E81-DB5B-473F-92CC-A88FE2677076}">
  <dimension ref="A1:G36"/>
  <sheetViews>
    <sheetView zoomScaleNormal="100" workbookViewId="0">
      <selection activeCell="C5" sqref="C5"/>
    </sheetView>
  </sheetViews>
  <sheetFormatPr defaultColWidth="9" defaultRowHeight="14.45"/>
  <cols>
    <col min="1" max="1" width="3.125" style="1" customWidth="1"/>
    <col min="2" max="2" width="47.875" style="1" bestFit="1" customWidth="1"/>
    <col min="3" max="4" width="40.625" style="1" customWidth="1"/>
    <col min="5" max="5" width="50.25" style="1" bestFit="1" customWidth="1"/>
    <col min="6" max="6" width="21" style="53" bestFit="1" customWidth="1"/>
    <col min="7" max="7" width="46" style="1" customWidth="1"/>
    <col min="8" max="16384" width="9" style="1"/>
  </cols>
  <sheetData>
    <row r="1" spans="2:7" ht="15" thickBot="1"/>
    <row r="2" spans="2:7" ht="26.45" thickBot="1">
      <c r="B2" s="148" t="str">
        <f>_xlfn.CONCAT("Campus Sustainability Fund - Approved Project Information Summary for", " ",C5)</f>
        <v>Campus Sustainability Fund - Approved Project Information Summary for Epsilon Eta Eco Garden</v>
      </c>
      <c r="C2" s="149"/>
      <c r="D2" s="149"/>
      <c r="E2" s="149"/>
      <c r="F2" s="149"/>
      <c r="G2" s="150"/>
    </row>
    <row r="3" spans="2:7" ht="15" thickBot="1"/>
    <row r="4" spans="2:7" ht="18.600000000000001">
      <c r="B4" s="158" t="s">
        <v>0</v>
      </c>
      <c r="C4" s="159"/>
    </row>
    <row r="5" spans="2:7">
      <c r="B5" s="37" t="s">
        <v>1</v>
      </c>
      <c r="C5" s="81" t="s">
        <v>2</v>
      </c>
    </row>
    <row r="6" spans="2:7">
      <c r="B6" s="37" t="s">
        <v>3</v>
      </c>
      <c r="C6" s="81" t="s">
        <v>4</v>
      </c>
    </row>
    <row r="7" spans="2:7">
      <c r="B7" s="37" t="s">
        <v>5</v>
      </c>
      <c r="C7" s="81">
        <v>2558124</v>
      </c>
    </row>
    <row r="8" spans="2:7">
      <c r="B8" s="37" t="s">
        <v>6</v>
      </c>
      <c r="C8" s="81">
        <v>26.02</v>
      </c>
    </row>
    <row r="9" spans="2:7">
      <c r="B9" s="37" t="s">
        <v>7</v>
      </c>
      <c r="C9" s="81" t="s">
        <v>8</v>
      </c>
    </row>
    <row r="10" spans="2:7">
      <c r="B10" s="45" t="s">
        <v>9</v>
      </c>
      <c r="C10" s="82" t="s">
        <v>10</v>
      </c>
    </row>
    <row r="11" spans="2:7">
      <c r="B11" s="45" t="s">
        <v>11</v>
      </c>
      <c r="C11" s="125">
        <v>46381</v>
      </c>
    </row>
    <row r="12" spans="2:7" ht="15" thickBot="1">
      <c r="B12" s="38" t="s">
        <v>12</v>
      </c>
      <c r="C12" s="126">
        <v>46203</v>
      </c>
    </row>
    <row r="13" spans="2:7" ht="15" thickBot="1"/>
    <row r="14" spans="2:7" ht="18.95" thickBot="1">
      <c r="B14" s="153" t="s">
        <v>13</v>
      </c>
      <c r="C14" s="154"/>
      <c r="D14" s="154"/>
      <c r="E14" s="155"/>
      <c r="F14" s="100"/>
    </row>
    <row r="15" spans="2:7">
      <c r="B15" s="39"/>
      <c r="C15" s="74" t="str">
        <f>_xlfn.CONCAT(C10, " ", "Approved Budget")</f>
        <v>FY2026 Approved Budget</v>
      </c>
      <c r="D15" s="43" t="str">
        <f>_xlfn.CONCAT(C10, " ", "Expenses")</f>
        <v>FY2026 Expenses</v>
      </c>
      <c r="E15" s="102" t="str">
        <f>_xlfn.CONCAT(C10, " ", "Difference")</f>
        <v>FY2026 Difference</v>
      </c>
      <c r="F15" s="100"/>
    </row>
    <row r="16" spans="2:7">
      <c r="B16" s="40" t="s">
        <v>14</v>
      </c>
      <c r="C16" s="80">
        <f>SUM('Operating Budget'!D8,'Operating Budget'!D13)</f>
        <v>0</v>
      </c>
      <c r="D16" s="101">
        <f>'Operating Budget'!E6+'Operating Budget'!E11</f>
        <v>0</v>
      </c>
      <c r="E16" s="103">
        <v>0</v>
      </c>
      <c r="F16" s="100"/>
    </row>
    <row r="17" spans="1:7">
      <c r="B17" s="40" t="s">
        <v>15</v>
      </c>
      <c r="C17" s="80">
        <f>'Operating Budget'!D7+'Operating Budget'!D12+'Operating Budget'!D16</f>
        <v>0</v>
      </c>
      <c r="D17" s="101">
        <f>'Operating Budget'!E7+'Operating Budget'!E12+'Operating Budget'!E16</f>
        <v>0</v>
      </c>
      <c r="E17" s="103">
        <f>'Operating Budget'!F7+'Operating Budget'!F12+'Operating Budget'!F16</f>
        <v>0</v>
      </c>
      <c r="F17" s="100"/>
    </row>
    <row r="18" spans="1:7">
      <c r="B18" s="40" t="s">
        <v>16</v>
      </c>
      <c r="C18" s="80">
        <f>'Operating Budget'!D22</f>
        <v>6953.8</v>
      </c>
      <c r="D18" s="101">
        <f>'Operating Budget'!E22</f>
        <v>6839.9</v>
      </c>
      <c r="E18" s="103">
        <f>'Operating Budget'!F22</f>
        <v>113.90000000000055</v>
      </c>
      <c r="F18" s="100"/>
    </row>
    <row r="19" spans="1:7">
      <c r="B19" s="41" t="s">
        <v>17</v>
      </c>
      <c r="C19" s="80">
        <f>'Operating Budget'!D30</f>
        <v>0</v>
      </c>
      <c r="D19" s="101">
        <f>'Operating Budget'!E30</f>
        <v>0</v>
      </c>
      <c r="E19" s="103">
        <f>'Operating Budget'!F30</f>
        <v>0</v>
      </c>
      <c r="F19" s="100"/>
    </row>
    <row r="20" spans="1:7" ht="18.600000000000001">
      <c r="A20" s="7"/>
      <c r="B20" s="104" t="s">
        <v>18</v>
      </c>
      <c r="C20" s="121">
        <f>SUM(C16:C19)</f>
        <v>6953.8</v>
      </c>
      <c r="D20" s="121">
        <f>SUM(D16:D19)</f>
        <v>6839.9</v>
      </c>
      <c r="E20" s="122">
        <f>SUM(E16:E19)</f>
        <v>113.90000000000055</v>
      </c>
      <c r="F20" s="62" t="str">
        <f>'Operating Budget'!H38</f>
        <v xml:space="preserve"> </v>
      </c>
      <c r="G20" s="113" t="str">
        <f>IF(F20="OVER APPROVED BUDGET","You appear to have spent outside of your approved budget. Any deficit in this project account is the responsibility of the department/project to fill, not that of the Campus Sustainability Fund. ", " ")</f>
        <v xml:space="preserve"> </v>
      </c>
    </row>
    <row r="21" spans="1:7" ht="18.600000000000001">
      <c r="A21" s="7"/>
      <c r="B21" s="124" t="s">
        <v>19</v>
      </c>
      <c r="C21" s="121">
        <f>'Operating Budget'!D38</f>
        <v>7000</v>
      </c>
      <c r="D21" s="121">
        <f>'Operating Budget'!E38</f>
        <v>6839.9</v>
      </c>
      <c r="E21" s="122">
        <f>'Operating Budget'!F38</f>
        <v>160.10000000000036</v>
      </c>
      <c r="F21" s="62"/>
      <c r="G21" s="113"/>
    </row>
    <row r="22" spans="1:7">
      <c r="B22" s="7"/>
      <c r="C22" s="7"/>
      <c r="D22" s="7"/>
      <c r="E22" s="7"/>
    </row>
    <row r="23" spans="1:7" ht="18.95" thickBot="1">
      <c r="A23" s="7"/>
      <c r="B23" s="156" t="s">
        <v>20</v>
      </c>
      <c r="C23" s="154"/>
      <c r="D23" s="154"/>
      <c r="E23" s="157"/>
      <c r="F23" s="100"/>
    </row>
    <row r="24" spans="1:7">
      <c r="A24" s="7"/>
      <c r="B24" s="108" t="str">
        <f>_xlfn.CONCAT(C10, " ", "Additional Funding Source(s) &amp; Description(s)")</f>
        <v>FY2026 Additional Funding Source(s) &amp; Description(s)</v>
      </c>
      <c r="C24" s="74" t="str">
        <f>_xlfn.CONCAT(C10, " ", "Additional Funding Source(s) Budget")</f>
        <v>FY2026 Additional Funding Source(s) Budget</v>
      </c>
      <c r="D24" s="106" t="str">
        <f>_xlfn.CONCAT(C10, " ", "Additional Funding Expenses")</f>
        <v>FY2026 Additional Funding Expenses</v>
      </c>
      <c r="E24" s="44" t="str">
        <f>_xlfn.CONCAT(C10, " ", "Difference")</f>
        <v>FY2026 Difference</v>
      </c>
      <c r="F24" s="105"/>
    </row>
    <row r="25" spans="1:7">
      <c r="A25" s="7"/>
      <c r="B25" s="109"/>
      <c r="C25" s="123"/>
      <c r="D25" s="111"/>
      <c r="E25" s="50">
        <f>C25-D25</f>
        <v>0</v>
      </c>
      <c r="F25" s="100"/>
    </row>
    <row r="26" spans="1:7">
      <c r="A26" s="7"/>
      <c r="B26" s="109"/>
      <c r="C26" s="112"/>
      <c r="D26" s="111"/>
      <c r="E26" s="50">
        <f t="shared" ref="E26:E29" si="0">B26-D26</f>
        <v>0</v>
      </c>
      <c r="F26" s="100"/>
    </row>
    <row r="27" spans="1:7">
      <c r="A27" s="7"/>
      <c r="B27" s="109"/>
      <c r="C27" s="112"/>
      <c r="D27" s="111"/>
      <c r="E27" s="50">
        <f t="shared" si="0"/>
        <v>0</v>
      </c>
      <c r="F27" s="100"/>
    </row>
    <row r="28" spans="1:7">
      <c r="A28" s="7"/>
      <c r="B28" s="109"/>
      <c r="C28" s="112"/>
      <c r="D28" s="111"/>
      <c r="E28" s="50">
        <f t="shared" si="0"/>
        <v>0</v>
      </c>
      <c r="F28" s="100"/>
    </row>
    <row r="29" spans="1:7">
      <c r="A29" s="7"/>
      <c r="B29" s="109"/>
      <c r="C29" s="112"/>
      <c r="D29" s="111"/>
      <c r="E29" s="50">
        <f t="shared" si="0"/>
        <v>0</v>
      </c>
      <c r="F29" s="100"/>
    </row>
    <row r="30" spans="1:7" ht="18.95" thickBot="1">
      <c r="A30" s="7"/>
      <c r="B30" s="110" t="s">
        <v>21</v>
      </c>
      <c r="C30" s="107">
        <f>SUM(C25:C29)</f>
        <v>0</v>
      </c>
      <c r="D30" s="96">
        <f t="shared" ref="D30:E30" si="1">SUM(D25:D29)</f>
        <v>0</v>
      </c>
      <c r="E30" s="97">
        <f t="shared" si="1"/>
        <v>0</v>
      </c>
      <c r="F30" s="100"/>
    </row>
    <row r="31" spans="1:7" ht="18.95" thickBot="1">
      <c r="B31" s="95"/>
      <c r="C31" s="98"/>
      <c r="D31" s="98"/>
      <c r="E31" s="98"/>
    </row>
    <row r="32" spans="1:7">
      <c r="B32" s="160" t="s">
        <v>22</v>
      </c>
      <c r="C32" s="114" t="str">
        <f>_xlfn.CONCAT(C10, " ", "Approved Project Budget")</f>
        <v>FY2026 Approved Project Budget</v>
      </c>
      <c r="D32" s="114" t="str">
        <f>_xlfn.CONCAT(C10," ","Expenses")</f>
        <v>FY2026 Expenses</v>
      </c>
      <c r="E32" s="117"/>
    </row>
    <row r="33" spans="2:7" s="7" customFormat="1" ht="15" thickBot="1">
      <c r="B33" s="161"/>
      <c r="C33" s="59">
        <f>SUM(C30,C20)</f>
        <v>6953.8</v>
      </c>
      <c r="D33" s="59">
        <f>D20+D30</f>
        <v>6839.9</v>
      </c>
      <c r="E33" s="118"/>
      <c r="F33" s="100"/>
    </row>
    <row r="34" spans="2:7" s="7" customFormat="1" ht="18.95" thickBot="1">
      <c r="B34" s="95"/>
      <c r="C34" s="99"/>
      <c r="D34" s="99"/>
      <c r="E34" s="99"/>
      <c r="F34" s="100"/>
    </row>
    <row r="35" spans="2:7" s="7" customFormat="1" ht="29.1">
      <c r="B35" s="160" t="s">
        <v>23</v>
      </c>
      <c r="C35" s="119" t="str">
        <f>_xlfn.CONCAT(C13, " ", "Approved Anticipated Percentage of Funds Provided by the CSF")</f>
        <v xml:space="preserve"> Approved Anticipated Percentage of Funds Provided by the CSF</v>
      </c>
      <c r="D35" s="120" t="str">
        <f>_xlfn.CONCAT(C13, " ", "Actual Percentage of Funds Provided by the CSF")</f>
        <v xml:space="preserve"> Actual Percentage of Funds Provided by the CSF</v>
      </c>
      <c r="E35" s="44" t="str">
        <f>_xlfn.CONCAT(C13, " ", "Difference")</f>
        <v xml:space="preserve"> Difference</v>
      </c>
      <c r="F35" s="100"/>
    </row>
    <row r="36" spans="2:7" s="7" customFormat="1" ht="15" thickBot="1">
      <c r="B36" s="161"/>
      <c r="C36" s="115">
        <f>C20/C33</f>
        <v>1</v>
      </c>
      <c r="D36" s="115">
        <f>D20/D33</f>
        <v>1</v>
      </c>
      <c r="E36" s="116">
        <f>C36-D36</f>
        <v>0</v>
      </c>
      <c r="F36" s="62" t="str">
        <f>IF(E36&lt;-10%,"ADDITIONAL FUNDING SOURCES UNDERUTILIZED"," ")</f>
        <v xml:space="preserve"> </v>
      </c>
      <c r="G36" s="113" t="str">
        <f>IF(F36="Additional Funding Sources Underutilized","You appear to have underspent this project's proposed additional funding sources by more than 10%. Misrepresenting additional funding sources may negatively impact future funding decisions.", " ")</f>
        <v xml:space="preserve"> </v>
      </c>
    </row>
  </sheetData>
  <protectedRanges>
    <protectedRange sqref="B26:E29 B25 D25:E25" name="Additional Funding Sources Summary"/>
  </protectedRanges>
  <mergeCells count="6">
    <mergeCell ref="B14:E14"/>
    <mergeCell ref="B2:G2"/>
    <mergeCell ref="B23:E23"/>
    <mergeCell ref="B4:C4"/>
    <mergeCell ref="B35:B36"/>
    <mergeCell ref="B32:B33"/>
  </mergeCells>
  <conditionalFormatting sqref="C33:G33 B34:G35 C36:G36 B37:G1048576 B1:G10 B13:G32 B11:B12 D11:G12">
    <cfRule type="cellIs" dxfId="4" priority="1" operator="lessThan">
      <formula>0</formula>
    </cfRule>
  </conditionalFormatting>
  <conditionalFormatting sqref="F20:F21">
    <cfRule type="containsText" dxfId="3" priority="3" operator="containsText" text="OVER BUDGET">
      <formula>NOT(ISERROR(SEARCH("OVER BUDGET",F20)))</formula>
    </cfRule>
  </conditionalFormatting>
  <conditionalFormatting sqref="F36">
    <cfRule type="containsText" dxfId="2" priority="2" operator="containsText" text="OVER BUDGET">
      <formula>NOT(ISERROR(SEARCH("OVER BUDGET",F36)))</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55"/>
  <sheetViews>
    <sheetView tabSelected="1" zoomScale="110" zoomScaleNormal="110" workbookViewId="0">
      <selection activeCell="G55" sqref="G55"/>
    </sheetView>
  </sheetViews>
  <sheetFormatPr defaultColWidth="12.625" defaultRowHeight="14.45"/>
  <cols>
    <col min="1" max="1" width="3.125" style="1" customWidth="1"/>
    <col min="2" max="2" width="33.25" style="1" customWidth="1"/>
    <col min="3" max="3" width="45.75" style="1" bestFit="1" customWidth="1"/>
    <col min="4" max="6" width="20.625" style="1" customWidth="1"/>
    <col min="7" max="7" width="53.875" style="53" customWidth="1"/>
    <col min="8" max="8" width="22.375" style="53" customWidth="1"/>
    <col min="9" max="9" width="63.875" style="1" customWidth="1"/>
    <col min="10" max="25" width="7.625" style="1" customWidth="1"/>
    <col min="26" max="16384" width="12.625" style="1"/>
  </cols>
  <sheetData>
    <row r="1" spans="1:9" ht="15" thickBot="1"/>
    <row r="2" spans="1:9" ht="26.45" thickBot="1">
      <c r="B2" s="148" t="str">
        <f>_xlfn.CONCAT("Campus Sustainability Fund - Approved Operating Budget for", " ",'Project Information Summary'!C5)</f>
        <v>Campus Sustainability Fund - Approved Operating Budget for Epsilon Eta Eco Garden</v>
      </c>
      <c r="C2" s="149"/>
      <c r="D2" s="149"/>
      <c r="E2" s="149"/>
      <c r="F2" s="149"/>
      <c r="G2" s="150"/>
    </row>
    <row r="3" spans="1:9" ht="15" thickBot="1">
      <c r="B3" s="3"/>
      <c r="C3" s="4"/>
      <c r="D3" s="4"/>
      <c r="E3" s="4"/>
      <c r="F3" s="4"/>
      <c r="G3" s="83"/>
    </row>
    <row r="4" spans="1:9" ht="18.95" hidden="1" thickBot="1">
      <c r="B4" s="136" t="s">
        <v>24</v>
      </c>
      <c r="C4" s="137"/>
      <c r="D4" s="137"/>
      <c r="E4" s="137"/>
      <c r="F4" s="137"/>
      <c r="G4" s="138"/>
    </row>
    <row r="5" spans="1:9" hidden="1">
      <c r="A5" s="7"/>
      <c r="B5" s="5" t="s">
        <v>25</v>
      </c>
      <c r="C5" s="6" t="s">
        <v>26</v>
      </c>
      <c r="D5" s="42" t="str">
        <f>'Project Information Summary'!C15</f>
        <v>FY2026 Approved Budget</v>
      </c>
      <c r="E5" s="43" t="str">
        <f>'Project Information Summary'!D15</f>
        <v>FY2026 Expenses</v>
      </c>
      <c r="F5" s="44" t="str">
        <f>'Project Information Summary'!E15</f>
        <v>FY2026 Difference</v>
      </c>
      <c r="G5" s="84" t="s">
        <v>27</v>
      </c>
    </row>
    <row r="6" spans="1:9" hidden="1">
      <c r="B6" s="8" t="s">
        <v>28</v>
      </c>
      <c r="C6" s="75" t="s">
        <v>29</v>
      </c>
      <c r="D6" s="48" t="s">
        <v>30</v>
      </c>
      <c r="E6" s="64"/>
      <c r="F6" s="35" t="e">
        <f t="shared" ref="F6:F8" si="0">D6-E6</f>
        <v>#VALUE!</v>
      </c>
      <c r="G6" s="85"/>
      <c r="H6" s="62"/>
      <c r="I6" s="54"/>
    </row>
    <row r="7" spans="1:9" ht="15" hidden="1" thickBot="1">
      <c r="B7" s="10" t="s">
        <v>28</v>
      </c>
      <c r="C7" s="76" t="s">
        <v>31</v>
      </c>
      <c r="D7" s="49"/>
      <c r="E7" s="65"/>
      <c r="F7" s="36">
        <f t="shared" si="0"/>
        <v>0</v>
      </c>
      <c r="G7" s="85"/>
      <c r="H7" s="62"/>
      <c r="I7" s="54"/>
    </row>
    <row r="8" spans="1:9" ht="18.95" hidden="1" thickBot="1">
      <c r="B8" s="142" t="s">
        <v>32</v>
      </c>
      <c r="C8" s="152"/>
      <c r="D8" s="12">
        <f>SUM(D6:D7)</f>
        <v>0</v>
      </c>
      <c r="E8" s="13">
        <f>SUM(E6:E7)</f>
        <v>0</v>
      </c>
      <c r="F8" s="77">
        <f t="shared" si="0"/>
        <v>0</v>
      </c>
      <c r="G8" s="86"/>
      <c r="H8" s="62" t="str">
        <f t="shared" ref="H8" si="1">IF(F8&lt;0,"OVER APPROVED BUDGET"," ")</f>
        <v xml:space="preserve"> </v>
      </c>
      <c r="I8" s="113" t="str">
        <f>IF(H8="OVER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9" spans="1:9" ht="15" hidden="1" thickBot="1">
      <c r="A9" s="7"/>
      <c r="B9" s="14"/>
      <c r="C9" s="15"/>
      <c r="D9" s="15"/>
      <c r="E9" s="15"/>
      <c r="F9" s="15"/>
      <c r="G9" s="87"/>
      <c r="H9" s="62"/>
      <c r="I9" s="54"/>
    </row>
    <row r="10" spans="1:9" hidden="1">
      <c r="A10" s="7"/>
      <c r="B10" s="5" t="s">
        <v>25</v>
      </c>
      <c r="C10" s="6" t="s">
        <v>26</v>
      </c>
      <c r="D10" s="16" t="str">
        <f>$D$5</f>
        <v>FY2026 Approved Budget</v>
      </c>
      <c r="E10" s="2" t="str">
        <f>$E$5</f>
        <v>FY2026 Expenses</v>
      </c>
      <c r="F10" s="17" t="str">
        <f>$F$5</f>
        <v>FY2026 Difference</v>
      </c>
      <c r="G10" s="84" t="s">
        <v>27</v>
      </c>
      <c r="H10" s="62"/>
      <c r="I10" s="54"/>
    </row>
    <row r="11" spans="1:9" hidden="1">
      <c r="B11" s="8" t="s">
        <v>33</v>
      </c>
      <c r="C11" s="9" t="s">
        <v>34</v>
      </c>
      <c r="D11" s="66" t="s">
        <v>35</v>
      </c>
      <c r="E11" s="67"/>
      <c r="F11" s="35" t="e">
        <f>D11-E11</f>
        <v>#VALUE!</v>
      </c>
      <c r="G11" s="85"/>
      <c r="H11" s="62"/>
      <c r="I11" s="54"/>
    </row>
    <row r="12" spans="1:9" ht="15" hidden="1" thickBot="1">
      <c r="B12" s="10" t="s">
        <v>33</v>
      </c>
      <c r="C12" s="11" t="s">
        <v>36</v>
      </c>
      <c r="D12" s="68"/>
      <c r="E12" s="69"/>
      <c r="F12" s="36">
        <f t="shared" ref="F12:F13" si="2">D12-E12</f>
        <v>0</v>
      </c>
      <c r="G12" s="85"/>
      <c r="H12" s="62"/>
      <c r="I12" s="54"/>
    </row>
    <row r="13" spans="1:9" ht="19.5" hidden="1" thickTop="1" thickBot="1">
      <c r="B13" s="142" t="s">
        <v>37</v>
      </c>
      <c r="C13" s="143"/>
      <c r="D13" s="18">
        <f>SUM(D11:D12)</f>
        <v>0</v>
      </c>
      <c r="E13" s="19">
        <f>SUM(E11:E12)</f>
        <v>0</v>
      </c>
      <c r="F13" s="47">
        <f t="shared" si="2"/>
        <v>0</v>
      </c>
      <c r="G13" s="88"/>
      <c r="H13" s="62" t="str">
        <f t="shared" ref="H13" si="3">IF(F13&lt;0,"OVER APPROVED BUDGET"," ")</f>
        <v xml:space="preserve"> </v>
      </c>
      <c r="I13" s="113" t="str">
        <f>IF(H13="OVER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4" spans="1:9" ht="15" hidden="1" thickBot="1">
      <c r="A14" s="7"/>
      <c r="B14" s="14"/>
      <c r="C14" s="15"/>
      <c r="D14" s="15"/>
      <c r="E14" s="15"/>
      <c r="F14" s="15"/>
      <c r="G14" s="87"/>
      <c r="H14" s="62"/>
      <c r="I14" s="54"/>
    </row>
    <row r="15" spans="1:9" hidden="1">
      <c r="A15" s="7"/>
      <c r="B15" s="5" t="s">
        <v>25</v>
      </c>
      <c r="C15" s="6" t="s">
        <v>26</v>
      </c>
      <c r="D15" s="42" t="str">
        <f>$D$5</f>
        <v>FY2026 Approved Budget</v>
      </c>
      <c r="E15" s="43" t="str">
        <f>$E$5</f>
        <v>FY2026 Expenses</v>
      </c>
      <c r="F15" s="44" t="str">
        <f>$F$5</f>
        <v>FY2026 Difference</v>
      </c>
      <c r="G15" s="84" t="s">
        <v>27</v>
      </c>
      <c r="H15" s="62"/>
      <c r="I15" s="54"/>
    </row>
    <row r="16" spans="1:9" ht="15" hidden="1" thickBot="1">
      <c r="B16" s="21" t="s">
        <v>38</v>
      </c>
      <c r="C16" s="22" t="s">
        <v>38</v>
      </c>
      <c r="D16" s="68"/>
      <c r="E16" s="69"/>
      <c r="F16" s="36">
        <f t="shared" ref="F16:F17" si="4">D16-E16</f>
        <v>0</v>
      </c>
      <c r="G16" s="85"/>
      <c r="H16" s="62"/>
      <c r="I16" s="54"/>
    </row>
    <row r="17" spans="1:9" ht="18.95" hidden="1" thickBot="1">
      <c r="B17" s="134" t="s">
        <v>39</v>
      </c>
      <c r="C17" s="135"/>
      <c r="D17" s="12">
        <f>D16</f>
        <v>0</v>
      </c>
      <c r="E17" s="13">
        <f t="shared" ref="E17" si="5">E16</f>
        <v>0</v>
      </c>
      <c r="F17" s="77">
        <f t="shared" si="4"/>
        <v>0</v>
      </c>
      <c r="G17" s="88"/>
      <c r="H17" s="62" t="str">
        <f t="shared" ref="H17" si="6">IF(F17&lt;0,"OVER APPROVED BUDGET"," ")</f>
        <v xml:space="preserve"> </v>
      </c>
      <c r="I17" s="54" t="str">
        <f>IF(H17="OVER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18" spans="1:9" ht="15" thickBot="1">
      <c r="B18" s="23"/>
      <c r="C18" s="24"/>
      <c r="D18" s="25"/>
      <c r="E18" s="25"/>
      <c r="F18" s="25"/>
      <c r="G18" s="89"/>
      <c r="H18" s="62" t="str">
        <f t="shared" ref="H18:H34" si="7">IF(F18&lt;0,"OVER APPROVED BUDGET"," ")</f>
        <v xml:space="preserve"> </v>
      </c>
      <c r="I18" s="54" t="str">
        <f t="shared" ref="I18:I20" si="8">IF(H18="OVER APPROVED BUDGET","You have spent outside of your approved budget. You will either need to submit a Project Alteration Request or use departmental funds to cover the difference.", " ")</f>
        <v xml:space="preserve"> </v>
      </c>
    </row>
    <row r="19" spans="1:9" ht="18.95" thickBot="1">
      <c r="B19" s="136" t="s">
        <v>40</v>
      </c>
      <c r="C19" s="137"/>
      <c r="D19" s="137"/>
      <c r="E19" s="137"/>
      <c r="F19" s="137"/>
      <c r="G19" s="138"/>
      <c r="H19" s="62" t="str">
        <f t="shared" si="7"/>
        <v xml:space="preserve"> </v>
      </c>
      <c r="I19" s="54" t="str">
        <f t="shared" si="8"/>
        <v xml:space="preserve"> </v>
      </c>
    </row>
    <row r="20" spans="1:9">
      <c r="A20" s="7"/>
      <c r="B20" s="5" t="s">
        <v>41</v>
      </c>
      <c r="C20" s="55" t="s">
        <v>26</v>
      </c>
      <c r="D20" s="42" t="str">
        <f>$D$5</f>
        <v>FY2026 Approved Budget</v>
      </c>
      <c r="E20" s="43" t="str">
        <f>$E$5</f>
        <v>FY2026 Expenses</v>
      </c>
      <c r="F20" s="44" t="str">
        <f>$F$5</f>
        <v>FY2026 Difference</v>
      </c>
      <c r="G20" s="84" t="s">
        <v>27</v>
      </c>
      <c r="H20" s="62" t="str">
        <f t="shared" si="7"/>
        <v xml:space="preserve"> </v>
      </c>
      <c r="I20" s="54" t="str">
        <f t="shared" si="8"/>
        <v xml:space="preserve"> </v>
      </c>
    </row>
    <row r="21" spans="1:9" ht="15" thickBot="1">
      <c r="B21" s="8" t="s">
        <v>42</v>
      </c>
      <c r="C21" s="9"/>
      <c r="D21" s="78">
        <v>6953.8</v>
      </c>
      <c r="E21" s="64">
        <v>6839.9</v>
      </c>
      <c r="F21" s="50">
        <f t="shared" ref="F21" si="9">D21-E21</f>
        <v>113.90000000000055</v>
      </c>
      <c r="G21" s="85"/>
      <c r="H21" s="62"/>
      <c r="I21" s="54"/>
    </row>
    <row r="22" spans="1:9" ht="19.5" thickTop="1" thickBot="1">
      <c r="B22" s="134" t="s">
        <v>43</v>
      </c>
      <c r="C22" s="151"/>
      <c r="D22" s="18">
        <f>SUM(D21:D21)</f>
        <v>6953.8</v>
      </c>
      <c r="E22" s="19">
        <f>SUM(E21:E21)</f>
        <v>6839.9</v>
      </c>
      <c r="F22" s="20">
        <f>SUM(F21:F21)</f>
        <v>113.90000000000055</v>
      </c>
      <c r="G22" s="88"/>
      <c r="H22" s="62" t="str">
        <f t="shared" si="7"/>
        <v xml:space="preserve"> </v>
      </c>
      <c r="I22" s="113" t="str">
        <f>IF(H22="OVER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23" spans="1:9" ht="15" thickBot="1">
      <c r="B23" s="23"/>
      <c r="C23" s="24"/>
      <c r="D23" s="25"/>
      <c r="E23" s="25"/>
      <c r="F23" s="25"/>
      <c r="G23" s="89"/>
      <c r="H23" s="62"/>
      <c r="I23" s="54"/>
    </row>
    <row r="24" spans="1:9" ht="18.95" hidden="1" thickBot="1">
      <c r="B24" s="136" t="s">
        <v>44</v>
      </c>
      <c r="C24" s="137"/>
      <c r="D24" s="137"/>
      <c r="E24" s="137"/>
      <c r="F24" s="137"/>
      <c r="G24" s="138"/>
      <c r="H24" s="62"/>
      <c r="I24" s="127">
        <v>1817.42</v>
      </c>
    </row>
    <row r="25" spans="1:9" hidden="1">
      <c r="A25" s="7"/>
      <c r="B25" s="5" t="s">
        <v>45</v>
      </c>
      <c r="C25" s="6" t="s">
        <v>26</v>
      </c>
      <c r="D25" s="42" t="str">
        <f>$D$5</f>
        <v>FY2026 Approved Budget</v>
      </c>
      <c r="E25" s="43" t="str">
        <f>$E$5</f>
        <v>FY2026 Expenses</v>
      </c>
      <c r="F25" s="44" t="str">
        <f>$F$5</f>
        <v>FY2026 Difference</v>
      </c>
      <c r="G25" s="84" t="s">
        <v>27</v>
      </c>
      <c r="H25" s="62"/>
      <c r="I25" s="54">
        <v>0</v>
      </c>
    </row>
    <row r="26" spans="1:9" hidden="1">
      <c r="B26" s="8" t="s">
        <v>46</v>
      </c>
      <c r="C26" s="70"/>
      <c r="D26" s="48"/>
      <c r="E26" s="64"/>
      <c r="F26" s="50">
        <f t="shared" ref="F26" si="10">D26-E26</f>
        <v>0</v>
      </c>
      <c r="G26" s="90"/>
      <c r="H26" s="62"/>
      <c r="I26" s="54">
        <v>814.79</v>
      </c>
    </row>
    <row r="27" spans="1:9" hidden="1">
      <c r="B27" s="8" t="s">
        <v>47</v>
      </c>
      <c r="C27" s="70"/>
      <c r="D27" s="48"/>
      <c r="E27" s="64"/>
      <c r="F27" s="50">
        <f t="shared" ref="F27:F28" si="11">D27-E27</f>
        <v>0</v>
      </c>
      <c r="G27" s="90"/>
      <c r="H27" s="62"/>
      <c r="I27" s="54">
        <v>85.79</v>
      </c>
    </row>
    <row r="28" spans="1:9" hidden="1">
      <c r="B28" s="46" t="s">
        <v>48</v>
      </c>
      <c r="C28" s="71"/>
      <c r="D28" s="52"/>
      <c r="E28" s="72"/>
      <c r="F28" s="50">
        <f t="shared" si="11"/>
        <v>0</v>
      </c>
      <c r="G28" s="90"/>
      <c r="H28" s="62"/>
      <c r="I28" s="127">
        <v>2291.06</v>
      </c>
    </row>
    <row r="29" spans="1:9" ht="15" hidden="1" thickBot="1">
      <c r="B29" s="10" t="s">
        <v>49</v>
      </c>
      <c r="C29" s="73"/>
      <c r="D29" s="49"/>
      <c r="E29" s="65"/>
      <c r="F29" s="51">
        <f>D29-E29</f>
        <v>0</v>
      </c>
      <c r="G29" s="90"/>
      <c r="H29" s="62"/>
      <c r="I29" s="54">
        <v>592</v>
      </c>
    </row>
    <row r="30" spans="1:9" ht="18.75" hidden="1">
      <c r="B30" s="134" t="s">
        <v>50</v>
      </c>
      <c r="C30" s="135"/>
      <c r="D30" s="18">
        <f>SUM(D26:D29)</f>
        <v>0</v>
      </c>
      <c r="E30" s="19">
        <f>SUM(E26:E29)</f>
        <v>0</v>
      </c>
      <c r="F30" s="20">
        <f>D30-E30</f>
        <v>0</v>
      </c>
      <c r="G30" s="88"/>
      <c r="H30" s="62" t="str">
        <f t="shared" ref="H30" si="12">IF(F30&lt;0,"OVER APPROVED BUDGET"," ")</f>
        <v xml:space="preserve"> </v>
      </c>
      <c r="I30" s="113">
        <v>991</v>
      </c>
    </row>
    <row r="31" spans="1:9" ht="15" thickBot="1">
      <c r="B31" s="23"/>
      <c r="C31" s="24"/>
      <c r="D31" s="25"/>
      <c r="E31" s="25"/>
      <c r="F31" s="25"/>
      <c r="G31" s="89"/>
      <c r="H31" s="62"/>
      <c r="I31" s="54"/>
    </row>
    <row r="32" spans="1:9" ht="18.95" thickBot="1">
      <c r="B32" s="139" t="s">
        <v>51</v>
      </c>
      <c r="C32" s="140"/>
      <c r="D32" s="140"/>
      <c r="E32" s="140"/>
      <c r="F32" s="140"/>
      <c r="G32" s="141"/>
      <c r="H32" s="62"/>
      <c r="I32" s="54"/>
    </row>
    <row r="33" spans="1:9">
      <c r="A33" s="7"/>
      <c r="B33" s="14"/>
      <c r="C33" s="15"/>
      <c r="D33" s="42" t="str">
        <f>$D$5</f>
        <v>FY2026 Approved Budget</v>
      </c>
      <c r="E33" s="43" t="str">
        <f>$E$5</f>
        <v>FY2026 Expenses</v>
      </c>
      <c r="F33" s="44" t="str">
        <f>$F$5</f>
        <v>FY2026 Difference</v>
      </c>
      <c r="G33" s="84" t="s">
        <v>27</v>
      </c>
      <c r="H33" s="62"/>
      <c r="I33" s="54"/>
    </row>
    <row r="34" spans="1:9" ht="18.95" thickBot="1">
      <c r="B34" s="142" t="s">
        <v>52</v>
      </c>
      <c r="C34" s="143"/>
      <c r="D34" s="33">
        <f>SUM(D8,D13,D17,D22,D30)</f>
        <v>6953.8</v>
      </c>
      <c r="E34" s="34">
        <f>SUM(E8,E13,E17,E22,E30,)</f>
        <v>6839.9</v>
      </c>
      <c r="F34" s="58">
        <f>D34-E34</f>
        <v>113.90000000000055</v>
      </c>
      <c r="G34" s="88"/>
      <c r="H34" s="62" t="str">
        <f t="shared" si="7"/>
        <v xml:space="preserve"> </v>
      </c>
      <c r="I34" s="113" t="str">
        <f>IF(H34="OVER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35" spans="1:9" ht="15" thickBot="1">
      <c r="B35" s="27"/>
      <c r="C35" s="25"/>
      <c r="D35" s="25"/>
      <c r="E35" s="25"/>
      <c r="F35" s="25"/>
      <c r="G35" s="89"/>
      <c r="H35" s="62"/>
      <c r="I35" s="54"/>
    </row>
    <row r="36" spans="1:9" s="29" customFormat="1" ht="26.45" thickBot="1">
      <c r="A36" s="28"/>
      <c r="B36" s="144" t="str">
        <f>_xlfn.CONCAT('Project Information Summary'!C10, " ", "Budget Summary")</f>
        <v>FY2026 Budget Summary</v>
      </c>
      <c r="C36" s="145"/>
      <c r="D36" s="146"/>
      <c r="E36" s="146"/>
      <c r="F36" s="146"/>
      <c r="G36" s="147"/>
      <c r="H36" s="62"/>
      <c r="I36" s="54"/>
    </row>
    <row r="37" spans="1:9">
      <c r="B37" s="14"/>
      <c r="C37" s="15"/>
      <c r="D37" s="42" t="str">
        <f>$D$5</f>
        <v>FY2026 Approved Budget</v>
      </c>
      <c r="E37" s="43" t="str">
        <f>$E$5</f>
        <v>FY2026 Expenses</v>
      </c>
      <c r="F37" s="44" t="str">
        <f>$F$5</f>
        <v>FY2026 Difference</v>
      </c>
      <c r="G37" s="84" t="s">
        <v>27</v>
      </c>
      <c r="H37" s="62"/>
      <c r="I37" s="54"/>
    </row>
    <row r="38" spans="1:9" ht="26.45" thickBot="1">
      <c r="B38" s="129" t="s">
        <v>53</v>
      </c>
      <c r="C38" s="130"/>
      <c r="D38" s="56">
        <f>ROUNDUP(D34,-2)</f>
        <v>7000</v>
      </c>
      <c r="E38" s="34">
        <f>E34</f>
        <v>6839.9</v>
      </c>
      <c r="F38" s="57">
        <f>D38-E38</f>
        <v>160.10000000000036</v>
      </c>
      <c r="G38" s="88"/>
      <c r="H38" s="62" t="str">
        <f t="shared" ref="H38" si="13">IF(F38&lt;0,"OVER APPROVED BUDGET"," ")</f>
        <v xml:space="preserve"> </v>
      </c>
      <c r="I38" s="113" t="str">
        <f>IF(H38="OVER APPROVED BUDGET","You appear to have spent outside of your approved budget. Any deficit in this project account is the responsibility of the department/project to fill, not that of the Campus Sustainability Fund. ", " ")</f>
        <v xml:space="preserve"> </v>
      </c>
    </row>
    <row r="39" spans="1:9">
      <c r="B39" s="14"/>
      <c r="C39" s="15"/>
      <c r="D39" s="26"/>
      <c r="E39" s="26"/>
      <c r="F39" s="26"/>
      <c r="G39" s="91"/>
      <c r="H39" s="62"/>
      <c r="I39" s="54"/>
    </row>
    <row r="40" spans="1:9" ht="15" thickBot="1">
      <c r="B40" s="27"/>
      <c r="C40" s="25"/>
      <c r="D40" s="25"/>
      <c r="E40" s="25"/>
      <c r="F40" s="25"/>
      <c r="G40" s="89"/>
      <c r="H40" s="62"/>
      <c r="I40" s="54"/>
    </row>
    <row r="41" spans="1:9" ht="26.45" thickBot="1">
      <c r="B41" s="144" t="s">
        <v>54</v>
      </c>
      <c r="C41" s="145"/>
      <c r="D41" s="145"/>
      <c r="E41" s="145"/>
      <c r="F41" s="145"/>
      <c r="G41" s="147"/>
      <c r="H41" s="62"/>
      <c r="I41" s="54"/>
    </row>
    <row r="42" spans="1:9">
      <c r="B42" s="14"/>
      <c r="C42" s="15"/>
      <c r="D42" s="131" t="str">
        <f>'Project Information Summary'!C10</f>
        <v>FY2026</v>
      </c>
      <c r="E42" s="132"/>
      <c r="F42" s="133"/>
      <c r="G42" s="92" t="s">
        <v>27</v>
      </c>
      <c r="H42" s="62"/>
      <c r="I42" s="54"/>
    </row>
    <row r="43" spans="1:9" ht="26.45" thickBot="1">
      <c r="B43" s="129" t="s">
        <v>55</v>
      </c>
      <c r="C43" s="130"/>
      <c r="D43" s="61"/>
      <c r="E43" s="60">
        <f>IF(F38&lt;0,0,F38)</f>
        <v>160.10000000000036</v>
      </c>
      <c r="F43" s="79"/>
      <c r="G43" s="93"/>
      <c r="H43" s="62" t="str">
        <f>IF(E43&gt;F38,"OVER APPROVED BUDGET"," ")</f>
        <v xml:space="preserve"> </v>
      </c>
      <c r="I43" s="113" t="str">
        <f>IF(H43="OVER APPROVED BUDGET","You appear to have spent outside of your approved budget. If you did not receive an approved Project Alteration Request (PAR), you have violated the Letter of Agreement and will be barred from applying for additional funding for one year. ", " ")</f>
        <v xml:space="preserve"> </v>
      </c>
    </row>
    <row r="44" spans="1:9" ht="30" customHeight="1">
      <c r="B44" s="30"/>
      <c r="C44" s="31"/>
      <c r="D44" s="32"/>
      <c r="E44" s="32"/>
      <c r="F44" s="32"/>
      <c r="G44" s="94"/>
      <c r="H44" s="63" t="str">
        <f>IF(E43=F38,"UNDER APPROVED BUDGET"," ")</f>
        <v>UNDER APPROVED BUDGET</v>
      </c>
      <c r="I44" s="113" t="str">
        <f>IF(H44="UNDER APPROVED BUDGET","You have spent within your approved budget. Any remaining funding will be transferred back to the CSF for redistribution in future grant cycles.", " ")</f>
        <v>You have spent within your approved budget. Any remaining funding will be transferred back to the CSF for redistribution in future grant cycles.</v>
      </c>
    </row>
    <row r="45" spans="1:9">
      <c r="B45" s="30"/>
      <c r="C45" s="31"/>
      <c r="D45" s="32"/>
      <c r="E45" s="32"/>
      <c r="F45" s="32"/>
      <c r="G45" s="94"/>
    </row>
    <row r="46" spans="1:9">
      <c r="B46" s="30"/>
      <c r="C46" s="31"/>
      <c r="D46" s="32"/>
      <c r="E46" s="32"/>
      <c r="F46" s="32"/>
      <c r="G46" s="94"/>
    </row>
    <row r="47" spans="1:9">
      <c r="B47" s="30"/>
      <c r="C47" s="31"/>
      <c r="D47" s="32"/>
      <c r="E47" s="32"/>
      <c r="F47" s="32"/>
      <c r="G47" s="94"/>
    </row>
    <row r="48" spans="1:9">
      <c r="B48" s="31"/>
      <c r="C48" s="31"/>
      <c r="D48" s="32"/>
      <c r="E48" s="32"/>
      <c r="F48" s="32"/>
      <c r="G48" s="94"/>
    </row>
    <row r="51" spans="4:4">
      <c r="D51" s="128"/>
    </row>
    <row r="55" spans="4:4">
      <c r="D55" s="128"/>
    </row>
  </sheetData>
  <protectedRanges>
    <protectedRange sqref="C26:E29" name="Travel"/>
    <protectedRange sqref="F26:F29" name="Capital Equipment"/>
    <protectedRange sqref="C21:F21" name="Supplies"/>
    <protectedRange sqref="G6:G8 G11:G13 G16:G17 G34 G38 G43 G21:G22 G26:G30" name="Notes"/>
  </protectedRanges>
  <mergeCells count="16">
    <mergeCell ref="B2:G2"/>
    <mergeCell ref="B4:G4"/>
    <mergeCell ref="B22:C22"/>
    <mergeCell ref="B13:C13"/>
    <mergeCell ref="B19:G19"/>
    <mergeCell ref="B17:C17"/>
    <mergeCell ref="B8:C8"/>
    <mergeCell ref="B43:C43"/>
    <mergeCell ref="D42:F42"/>
    <mergeCell ref="B30:C30"/>
    <mergeCell ref="B24:G24"/>
    <mergeCell ref="B32:G32"/>
    <mergeCell ref="B34:C34"/>
    <mergeCell ref="B38:C38"/>
    <mergeCell ref="B36:G36"/>
    <mergeCell ref="B41:G41"/>
  </mergeCells>
  <conditionalFormatting sqref="F1:F1048576">
    <cfRule type="cellIs" dxfId="1" priority="2" operator="lessThan">
      <formula>0</formula>
    </cfRule>
  </conditionalFormatting>
  <conditionalFormatting sqref="H6:H44">
    <cfRule type="containsText" dxfId="0" priority="11" operator="containsText" text="OVER BUDGET">
      <formula>NOT(ISERROR(SEARCH("OVER BUDGET",H6)))</formula>
    </cfRule>
  </conditionalFormatting>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f7fe747-9619-4bf6-9a12-ea6a6eb0fb61">
      <Terms xmlns="http://schemas.microsoft.com/office/infopath/2007/PartnerControls"/>
    </lcf76f155ced4ddcb4097134ff3c332f>
    <TaxCatchAll xmlns="c5c5f828-e87a-4676-9ab8-38db4895ca32" xsi:nil="true"/>
    <DateTime xmlns="6f7fe747-9619-4bf6-9a12-ea6a6eb0fb6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9D80DA73D0024C9B533841C956BF4A" ma:contentTypeVersion="19" ma:contentTypeDescription="Create a new document." ma:contentTypeScope="" ma:versionID="667e6c98e1de73a35f05176f170bee52">
  <xsd:schema xmlns:xsd="http://www.w3.org/2001/XMLSchema" xmlns:xs="http://www.w3.org/2001/XMLSchema" xmlns:p="http://schemas.microsoft.com/office/2006/metadata/properties" xmlns:ns2="6f7fe747-9619-4bf6-9a12-ea6a6eb0fb61" xmlns:ns3="c5c5f828-e87a-4676-9ab8-38db4895ca32" targetNamespace="http://schemas.microsoft.com/office/2006/metadata/properties" ma:root="true" ma:fieldsID="69cb239253a7487a327be66fc8973d18" ns2:_="" ns3:_="">
    <xsd:import namespace="6f7fe747-9619-4bf6-9a12-ea6a6eb0fb61"/>
    <xsd:import namespace="c5c5f828-e87a-4676-9ab8-38db4895ca3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MediaServiceLocation" minOccurs="0"/>
                <xsd:element ref="ns2:DateTime"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f7fe747-9619-4bf6-9a12-ea6a6eb0fb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a1dced58-e0b4-42b2-b81d-05092f917ffe"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ternalName="MediaServiceLocation" ma:readOnly="true">
      <xsd:simpleType>
        <xsd:restriction base="dms:Text"/>
      </xsd:simpleType>
    </xsd:element>
    <xsd:element name="DateTime" ma:index="23" nillable="true" ma:displayName="Date &amp; Time" ma:format="DateOnly" ma:internalName="DateTime">
      <xsd:simpleType>
        <xsd:restriction base="dms:DateTim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5c5f828-e87a-4676-9ab8-38db4895ca3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0f691d7-ec98-4c73-a5cb-db0dda1cc6c2}" ma:internalName="TaxCatchAll" ma:showField="CatchAllData" ma:web="c5c5f828-e87a-4676-9ab8-38db4895ca32">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328603-7D24-4D6E-8508-4ADE39CBF8E1}"/>
</file>

<file path=customXml/itemProps2.xml><?xml version="1.0" encoding="utf-8"?>
<ds:datastoreItem xmlns:ds="http://schemas.openxmlformats.org/officeDocument/2006/customXml" ds:itemID="{C07958DB-BD35-45B4-881E-0A6F2C0B5869}"/>
</file>

<file path=customXml/itemProps3.xml><?xml version="1.0" encoding="utf-8"?>
<ds:datastoreItem xmlns:ds="http://schemas.openxmlformats.org/officeDocument/2006/customXml" ds:itemID="{6B4C6487-800B-441E-8F84-007C930D2A2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Moore, Mary</dc:creator>
  <cp:keywords/>
  <dc:description/>
  <cp:lastModifiedBy/>
  <cp:revision/>
  <dcterms:created xsi:type="dcterms:W3CDTF">2021-07-07T22:51:00Z</dcterms:created>
  <dcterms:modified xsi:type="dcterms:W3CDTF">2026-08-05T22:35:27Z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0x010100529D80DA73D0024C9B533841C956BF4A</vt:lpwstr>
  </property>
  <property fmtid="{D5CDD505-2E9C-101B-9397-08002B2CF9AE}" pid="3" name="MediaServiceImageTags">
    <vt:lpwstr/>
  </property>
</Properties>
</file>