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Users\emilyhaworth\Downloads\"/>
    </mc:Choice>
  </mc:AlternateContent>
  <xr:revisionPtr revIDLastSave="0" documentId="8_{31BAC1E7-FDE9-4EE7-89F9-0E5A898C4CB9}" xr6:coauthVersionLast="47" xr6:coauthVersionMax="47" xr10:uidLastSave="{00000000-0000-0000-0000-000000000000}"/>
  <bookViews>
    <workbookView xWindow="28680" yWindow="-120" windowWidth="29040" windowHeight="15720" firstSheet="1" activeTab="1" xr2:uid="{00000000-000D-0000-FFFF-FFFF00000000}"/>
  </bookViews>
  <sheets>
    <sheet name="Project Information Summary" sheetId="3" r:id="rId1"/>
    <sheet name="Operating Budg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dEFaCYVPQCMW7aTHlj8ocpa6SAQ=="/>
    </ext>
  </extLst>
</workbook>
</file>

<file path=xl/calcChain.xml><?xml version="1.0" encoding="utf-8"?>
<calcChain xmlns="http://schemas.openxmlformats.org/spreadsheetml/2006/main">
  <c r="D8" i="1" l="1"/>
  <c r="C16" i="3"/>
  <c r="D16" i="3"/>
  <c r="B2" i="1"/>
  <c r="B2" i="3"/>
  <c r="F35" i="1"/>
  <c r="F30" i="1"/>
  <c r="F6" i="1"/>
  <c r="F13" i="1"/>
  <c r="F25" i="1"/>
  <c r="D37" i="3"/>
  <c r="C37" i="3"/>
  <c r="E27" i="3"/>
  <c r="C26" i="3"/>
  <c r="D26" i="3"/>
  <c r="D34" i="3"/>
  <c r="E37" i="3"/>
  <c r="E26" i="3"/>
  <c r="C34" i="3"/>
  <c r="D32" i="3"/>
  <c r="C32" i="3"/>
  <c r="B26" i="3"/>
  <c r="E28" i="3"/>
  <c r="E29" i="3"/>
  <c r="E30" i="3"/>
  <c r="E31" i="3"/>
  <c r="E32" i="3" l="1"/>
  <c r="D51" i="1" l="1"/>
  <c r="B45" i="1"/>
  <c r="E15" i="3"/>
  <c r="F5" i="1" s="1"/>
  <c r="D15" i="3"/>
  <c r="C15" i="3"/>
  <c r="D5" i="1" s="1"/>
  <c r="D19" i="3"/>
  <c r="C19" i="3"/>
  <c r="D18" i="3"/>
  <c r="C18" i="3"/>
  <c r="D17" i="3"/>
  <c r="C17" i="3"/>
  <c r="E5" i="1" l="1"/>
  <c r="F46" i="1" l="1"/>
  <c r="E46" i="1"/>
  <c r="D46" i="1"/>
  <c r="F42" i="1"/>
  <c r="E42" i="1"/>
  <c r="D42" i="1"/>
  <c r="F34" i="1"/>
  <c r="E34" i="1"/>
  <c r="D34" i="1"/>
  <c r="F29" i="1"/>
  <c r="E29" i="1"/>
  <c r="D29" i="1"/>
  <c r="F24" i="1"/>
  <c r="H24" i="1" s="1"/>
  <c r="I24" i="1" s="1"/>
  <c r="E24" i="1"/>
  <c r="D24" i="1"/>
  <c r="F19" i="1"/>
  <c r="E19" i="1"/>
  <c r="D19" i="1"/>
  <c r="F12" i="1"/>
  <c r="E12" i="1"/>
  <c r="D12" i="1"/>
  <c r="F7" i="1"/>
  <c r="F8" i="1"/>
  <c r="F9" i="1"/>
  <c r="H22" i="1"/>
  <c r="I22" i="1" s="1"/>
  <c r="H23" i="1"/>
  <c r="I23" i="1" s="1"/>
  <c r="F38" i="1"/>
  <c r="F37" i="1"/>
  <c r="F36" i="1"/>
  <c r="F20" i="1" l="1"/>
  <c r="F16" i="1"/>
  <c r="F15" i="1"/>
  <c r="E18" i="3" s="1"/>
  <c r="F14" i="1"/>
  <c r="E17" i="3" s="1"/>
  <c r="E16" i="3"/>
  <c r="E19" i="3" l="1"/>
  <c r="E39" i="1"/>
  <c r="D22" i="3" s="1"/>
  <c r="D39" i="1"/>
  <c r="C22" i="3" s="1"/>
  <c r="F39" i="1" l="1"/>
  <c r="D26" i="1"/>
  <c r="C20" i="3" s="1"/>
  <c r="D31" i="1"/>
  <c r="C21" i="3" s="1"/>
  <c r="E31" i="1"/>
  <c r="D21" i="3" s="1"/>
  <c r="E26" i="1"/>
  <c r="D20" i="3" s="1"/>
  <c r="F26" i="1"/>
  <c r="E20" i="3" s="1"/>
  <c r="D23" i="3" l="1"/>
  <c r="I39" i="1"/>
  <c r="E22" i="3"/>
  <c r="H26" i="1"/>
  <c r="I26" i="1" s="1"/>
  <c r="F31" i="1"/>
  <c r="D21" i="1"/>
  <c r="E21" i="1"/>
  <c r="E21" i="3" l="1"/>
  <c r="H31" i="1"/>
  <c r="I31" i="1" s="1"/>
  <c r="F21" i="1"/>
  <c r="H21" i="1" s="1"/>
  <c r="I21" i="1" s="1"/>
  <c r="E10" i="1"/>
  <c r="D10" i="1" l="1"/>
  <c r="F10" i="1" s="1"/>
  <c r="I10" i="1" s="1"/>
  <c r="E17" i="1"/>
  <c r="D17" i="1"/>
  <c r="F17" i="1" l="1"/>
  <c r="I17" i="1" s="1"/>
  <c r="D43" i="1"/>
  <c r="D47" i="1" s="1"/>
  <c r="E43" i="1"/>
  <c r="E47" i="1" s="1"/>
  <c r="F47" i="1" l="1"/>
  <c r="E52" i="1" s="1"/>
  <c r="C23" i="3"/>
  <c r="E23" i="3" s="1"/>
  <c r="F43" i="1"/>
  <c r="D35" i="3" l="1"/>
  <c r="D38" i="3" s="1"/>
  <c r="C35" i="3" l="1"/>
  <c r="C38" i="3" s="1"/>
  <c r="E38" i="3" l="1"/>
  <c r="F38" i="3" l="1"/>
  <c r="G38" i="3" s="1"/>
  <c r="F23" i="3"/>
  <c r="G23" i="3" s="1"/>
</calcChain>
</file>

<file path=xl/sharedStrings.xml><?xml version="1.0" encoding="utf-8"?>
<sst xmlns="http://schemas.openxmlformats.org/spreadsheetml/2006/main" count="89" uniqueCount="65">
  <si>
    <t>Project Information Summary</t>
  </si>
  <si>
    <t>Project Name</t>
  </si>
  <si>
    <t xml:space="preserve">Green Infrastructure, Leadership, and Engagement </t>
  </si>
  <si>
    <t>Department Name</t>
  </si>
  <si>
    <t>College of Architecture, Planning, and Landscape Architecture;</t>
  </si>
  <si>
    <t>Department Account Number</t>
  </si>
  <si>
    <t>Subaccount Number</t>
  </si>
  <si>
    <t>26.50 (FY26), 27.50 (FY27), 28.50 (FY28)</t>
  </si>
  <si>
    <t>Project Code</t>
  </si>
  <si>
    <t>AG 26.50</t>
  </si>
  <si>
    <t>Fiscal Year</t>
  </si>
  <si>
    <t>FY2026</t>
  </si>
  <si>
    <t>Project Start Date</t>
  </si>
  <si>
    <t>Project End Date</t>
  </si>
  <si>
    <t>Project Budget Summary</t>
  </si>
  <si>
    <t>Total Full Benefit Employee Wages &amp; ERE</t>
  </si>
  <si>
    <t>Total Ancillary Employee Wages &amp; ERE</t>
  </si>
  <si>
    <t>Total Student Employee Wages &amp; ERE</t>
  </si>
  <si>
    <t>Total Graduate Assistant Stipends, ERE, &amp; Tuition Remission</t>
  </si>
  <si>
    <t>Total Supplies &amp; Related Operations</t>
  </si>
  <si>
    <t>Total Capital Equipment</t>
  </si>
  <si>
    <t>Total Travel</t>
  </si>
  <si>
    <t>Total Budget</t>
  </si>
  <si>
    <t>Additional Funding Sources Summary</t>
  </si>
  <si>
    <t xml:space="preserve">Total Additional Funding Sources     </t>
  </si>
  <si>
    <t xml:space="preserve">Total Project Funding Across All Sources     </t>
  </si>
  <si>
    <t xml:space="preserve">Percent of Project Funded by the CSF     </t>
  </si>
  <si>
    <t>Personnel, Employee Related Expenses, &amp; Tuition Remission</t>
  </si>
  <si>
    <t>Category</t>
  </si>
  <si>
    <t>Expense Summary</t>
  </si>
  <si>
    <t>Notes and/or Justification of Expense</t>
  </si>
  <si>
    <t>Personnel Wages</t>
  </si>
  <si>
    <t>Full Benefit Employees (Staff &amp; Faculty) Wages</t>
  </si>
  <si>
    <t>Ancillary Employees Wages</t>
  </si>
  <si>
    <t>Student Employees Wages</t>
  </si>
  <si>
    <t>RBC for $904</t>
  </si>
  <si>
    <t>Graduate Assistants Stipends</t>
  </si>
  <si>
    <t xml:space="preserve">Total Personnel Wages     </t>
  </si>
  <si>
    <t>Employee Related Expenses (ERE)</t>
  </si>
  <si>
    <t xml:space="preserve">Full Benefit Employees ERE </t>
  </si>
  <si>
    <t xml:space="preserve">Ancillary Employees ERE </t>
  </si>
  <si>
    <t xml:space="preserve">Student Employees ERE </t>
  </si>
  <si>
    <t xml:space="preserve">Graduate Assistants ERE </t>
  </si>
  <si>
    <t xml:space="preserve">Total Employee Related Expenses     </t>
  </si>
  <si>
    <t xml:space="preserve">Graduate Assistant Tuition Remission </t>
  </si>
  <si>
    <t>Total Tuition Remission</t>
  </si>
  <si>
    <t>Supplies &amp; Related Operations</t>
  </si>
  <si>
    <t>Category (Object Codes 3000-5935)</t>
  </si>
  <si>
    <t>Supplies/Operations Expenses</t>
  </si>
  <si>
    <t>Plot rental, iPad, software</t>
  </si>
  <si>
    <t xml:space="preserve">Total Supplies &amp; Related Operations     </t>
  </si>
  <si>
    <t>Capital Equipment</t>
  </si>
  <si>
    <t>Category  (Object Codes 6000-6342)</t>
  </si>
  <si>
    <t xml:space="preserve">Total Capital Equipment     </t>
  </si>
  <si>
    <t>Travel</t>
  </si>
  <si>
    <t>Air Travel</t>
  </si>
  <si>
    <t>Ground Travel</t>
  </si>
  <si>
    <t>Hotels</t>
  </si>
  <si>
    <t>Other Travel</t>
  </si>
  <si>
    <t xml:space="preserve">Total Travel     </t>
  </si>
  <si>
    <t>Subtotal Annual Grant Approved Budget</t>
  </si>
  <si>
    <t xml:space="preserve">Subtotal All Expenses     </t>
  </si>
  <si>
    <t>Total Project Expenses</t>
  </si>
  <si>
    <t>Funding Remaining</t>
  </si>
  <si>
    <t>Balance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</si>
</sst>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dd\-mmm\-yy"/>
    <numFmt numFmtId="165" formatCode="[$-409]mmmm\ d\,\ yyyy;@"/>
  </numFmts>
  <fonts count="16">
    <font>
      <sz val="11"/>
      <color theme="1"/>
      <name val="Arial"/>
    </font>
    <font>
      <sz val="11"/>
      <color theme="1"/>
      <name val="Arial"/>
      <family val="2"/>
    </font>
    <font>
      <b/>
      <sz val="11"/>
      <color theme="0"/>
      <name val="Calibri"/>
      <family val="2"/>
      <scheme val="major"/>
    </font>
    <font>
      <sz val="11"/>
      <color theme="1"/>
      <name val="Calibri"/>
      <family val="2"/>
      <scheme val="major"/>
    </font>
    <font>
      <b/>
      <sz val="20"/>
      <color rgb="FFFFFFFF"/>
      <name val="Calibri"/>
      <family val="2"/>
      <scheme val="major"/>
    </font>
    <font>
      <b/>
      <sz val="11"/>
      <color theme="1"/>
      <name val="Calibri"/>
      <family val="2"/>
      <scheme val="major"/>
    </font>
    <font>
      <b/>
      <sz val="11"/>
      <color rgb="FFFFFFFF"/>
      <name val="Calibri"/>
      <family val="2"/>
      <scheme val="major"/>
    </font>
    <font>
      <b/>
      <sz val="14"/>
      <color theme="0"/>
      <name val="Calibri"/>
      <family val="2"/>
      <scheme val="major"/>
    </font>
    <font>
      <sz val="11"/>
      <color theme="0"/>
      <name val="Calibri"/>
      <family val="2"/>
      <scheme val="major"/>
    </font>
    <font>
      <b/>
      <sz val="20"/>
      <color theme="0"/>
      <name val="Calibri"/>
      <family val="2"/>
      <scheme val="major"/>
    </font>
    <font>
      <b/>
      <sz val="11"/>
      <name val="Calibri"/>
      <family val="2"/>
      <scheme val="major"/>
    </font>
    <font>
      <sz val="11"/>
      <color theme="1"/>
      <name val="Arial"/>
      <family val="2"/>
    </font>
    <font>
      <sz val="11"/>
      <name val="Calibri"/>
      <family val="2"/>
      <scheme val="major"/>
    </font>
    <font>
      <b/>
      <sz val="11"/>
      <color rgb="FFFF0000"/>
      <name val="Calibri"/>
      <family val="2"/>
      <scheme val="major"/>
    </font>
    <font>
      <b/>
      <sz val="11"/>
      <color theme="9"/>
      <name val="Calibri"/>
      <family val="2"/>
      <scheme val="major"/>
    </font>
    <font>
      <b/>
      <sz val="14"/>
      <name val="Calibri"/>
      <family val="2"/>
      <scheme val="major"/>
    </font>
  </fonts>
  <fills count="9">
    <fill>
      <patternFill patternType="none"/>
    </fill>
    <fill>
      <patternFill patternType="gray125"/>
    </fill>
    <fill>
      <patternFill patternType="solid">
        <fgColor rgb="FF0C234B"/>
        <bgColor rgb="FF002060"/>
      </patternFill>
    </fill>
    <fill>
      <patternFill patternType="solid">
        <fgColor rgb="FF0C234B"/>
        <bgColor indexed="64"/>
      </patternFill>
    </fill>
    <fill>
      <patternFill patternType="solid">
        <fgColor rgb="FFAB0520"/>
        <bgColor rgb="FFD8D8D8"/>
      </patternFill>
    </fill>
    <fill>
      <patternFill patternType="solid">
        <fgColor rgb="FFAB0520"/>
        <bgColor indexed="64"/>
      </patternFill>
    </fill>
    <fill>
      <patternFill patternType="solid">
        <fgColor rgb="FF81D3EB"/>
        <bgColor indexed="64"/>
      </patternFill>
    </fill>
    <fill>
      <patternFill patternType="solid">
        <fgColor theme="0" tint="-4.9989318521683403E-2"/>
        <bgColor indexed="64"/>
      </patternFill>
    </fill>
    <fill>
      <patternFill patternType="solid">
        <fgColor rgb="FFFFC000"/>
        <bgColor indexed="64"/>
      </patternFill>
    </fill>
  </fills>
  <borders count="60">
    <border>
      <left/>
      <right/>
      <top/>
      <bottom/>
      <diagonal/>
    </border>
    <border>
      <left/>
      <right/>
      <top/>
      <bottom/>
      <diagonal/>
    </border>
    <border>
      <left style="medium">
        <color auto="1"/>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1" fillId="0" borderId="0" applyFont="0" applyFill="0" applyBorder="0" applyAlignment="0" applyProtection="0"/>
  </cellStyleXfs>
  <cellXfs count="168">
    <xf numFmtId="0" fontId="0" fillId="0" borderId="0" xfId="0"/>
    <xf numFmtId="0" fontId="3" fillId="0" borderId="0" xfId="0" applyFont="1"/>
    <xf numFmtId="0" fontId="5" fillId="0" borderId="10" xfId="0" applyFont="1" applyBorder="1" applyAlignment="1">
      <alignment horizontal="center" vertical="center"/>
    </xf>
    <xf numFmtId="0" fontId="6" fillId="7" borderId="15" xfId="0" applyFont="1" applyFill="1" applyBorder="1" applyAlignment="1">
      <alignment horizontal="center" vertical="center"/>
    </xf>
    <xf numFmtId="0" fontId="6" fillId="7" borderId="17" xfId="0" applyFont="1" applyFill="1" applyBorder="1" applyAlignment="1">
      <alignment horizontal="center" vertical="center"/>
    </xf>
    <xf numFmtId="0" fontId="5" fillId="0" borderId="19" xfId="0" applyFont="1" applyBorder="1" applyAlignment="1">
      <alignment horizontal="left" vertical="center"/>
    </xf>
    <xf numFmtId="0" fontId="5" fillId="0" borderId="26" xfId="0" applyFont="1" applyBorder="1" applyAlignment="1">
      <alignment horizontal="left" vertical="center"/>
    </xf>
    <xf numFmtId="0" fontId="3" fillId="0" borderId="1" xfId="0" applyFont="1" applyBorder="1"/>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8" xfId="0" applyFont="1" applyBorder="1" applyAlignment="1">
      <alignment horizontal="left" vertical="center"/>
    </xf>
    <xf numFmtId="44" fontId="3" fillId="0" borderId="37" xfId="1" applyFont="1" applyBorder="1" applyAlignment="1">
      <alignment horizontal="center" vertical="center"/>
    </xf>
    <xf numFmtId="44" fontId="3" fillId="0" borderId="32" xfId="1" applyFont="1" applyBorder="1" applyAlignment="1">
      <alignment horizontal="center" vertical="center"/>
    </xf>
    <xf numFmtId="0" fontId="3" fillId="7" borderId="5" xfId="0" applyFont="1" applyFill="1" applyBorder="1" applyAlignment="1">
      <alignment horizontal="left" vertical="center"/>
    </xf>
    <xf numFmtId="0" fontId="3" fillId="7" borderId="1" xfId="0" applyFont="1" applyFill="1" applyBorder="1" applyAlignment="1">
      <alignment horizontal="left"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44" fontId="3" fillId="0" borderId="7" xfId="1" applyFont="1" applyBorder="1" applyAlignment="1">
      <alignment horizontal="center" vertical="center"/>
    </xf>
    <xf numFmtId="44" fontId="3" fillId="0" borderId="47" xfId="1" applyFont="1" applyBorder="1" applyAlignment="1">
      <alignment horizontal="center" vertical="center"/>
    </xf>
    <xf numFmtId="44" fontId="3" fillId="0" borderId="9" xfId="1" applyFont="1" applyBorder="1" applyAlignment="1">
      <alignment horizontal="center" vertical="center"/>
    </xf>
    <xf numFmtId="0" fontId="3" fillId="0" borderId="37" xfId="0" applyFont="1" applyBorder="1" applyAlignment="1">
      <alignment horizontal="left" vertical="center"/>
    </xf>
    <xf numFmtId="0" fontId="3" fillId="0" borderId="40" xfId="0" applyFont="1" applyBorder="1" applyAlignment="1">
      <alignment horizontal="left" vertical="center"/>
    </xf>
    <xf numFmtId="0" fontId="3" fillId="7" borderId="15" xfId="0" applyFont="1" applyFill="1" applyBorder="1" applyAlignment="1">
      <alignment horizontal="left" vertical="center"/>
    </xf>
    <xf numFmtId="0" fontId="3" fillId="7" borderId="17" xfId="0" applyFont="1" applyFill="1" applyBorder="1" applyAlignment="1">
      <alignment horizontal="left" vertical="center"/>
    </xf>
    <xf numFmtId="0" fontId="3" fillId="7" borderId="8" xfId="0" applyFont="1" applyFill="1" applyBorder="1" applyAlignment="1">
      <alignment horizontal="left" vertical="center"/>
    </xf>
    <xf numFmtId="0" fontId="3" fillId="7" borderId="2" xfId="0" applyFont="1" applyFill="1" applyBorder="1" applyAlignment="1">
      <alignment horizontal="left" vertical="center"/>
    </xf>
    <xf numFmtId="0" fontId="3" fillId="7" borderId="3" xfId="0" applyFont="1" applyFill="1" applyBorder="1" applyAlignment="1">
      <alignment horizontal="left" vertical="center"/>
    </xf>
    <xf numFmtId="44" fontId="5" fillId="7" borderId="3" xfId="0" applyNumberFormat="1" applyFont="1" applyFill="1" applyBorder="1" applyAlignment="1">
      <alignment horizontal="center" vertical="center"/>
    </xf>
    <xf numFmtId="0" fontId="3" fillId="7" borderId="7" xfId="0" applyFont="1" applyFill="1" applyBorder="1" applyAlignment="1">
      <alignment horizontal="left" vertical="center"/>
    </xf>
    <xf numFmtId="0" fontId="8" fillId="0" borderId="1" xfId="0" applyFont="1" applyBorder="1"/>
    <xf numFmtId="0" fontId="8" fillId="0" borderId="0" xfId="0" applyFont="1"/>
    <xf numFmtId="0" fontId="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44" fontId="3" fillId="7" borderId="24" xfId="0" applyNumberFormat="1" applyFont="1" applyFill="1" applyBorder="1" applyAlignment="1">
      <alignment horizontal="center" vertical="center"/>
    </xf>
    <xf numFmtId="44" fontId="3" fillId="7" borderId="25" xfId="0" applyNumberFormat="1" applyFont="1" applyFill="1" applyBorder="1" applyAlignment="1">
      <alignment horizontal="center" vertical="center"/>
    </xf>
    <xf numFmtId="44" fontId="3" fillId="0" borderId="23" xfId="1" applyFont="1" applyBorder="1" applyAlignment="1">
      <alignment horizontal="center" vertical="center"/>
    </xf>
    <xf numFmtId="44" fontId="3" fillId="0" borderId="48" xfId="1" applyFont="1" applyBorder="1" applyAlignment="1">
      <alignment horizontal="center" vertical="center"/>
    </xf>
    <xf numFmtId="0" fontId="3" fillId="0" borderId="22" xfId="0" applyFont="1" applyBorder="1" applyAlignment="1">
      <alignment horizontal="left"/>
    </xf>
    <xf numFmtId="0" fontId="3" fillId="0" borderId="24" xfId="0" quotePrefix="1" applyFont="1" applyBorder="1" applyAlignment="1">
      <alignment horizontal="left"/>
    </xf>
    <xf numFmtId="0" fontId="2" fillId="0" borderId="44" xfId="0" applyFont="1" applyBorder="1" applyAlignment="1">
      <alignment horizontal="center"/>
    </xf>
    <xf numFmtId="0" fontId="3" fillId="0" borderId="44" xfId="0" applyFont="1" applyBorder="1" applyAlignment="1">
      <alignment horizontal="left" vertical="center"/>
    </xf>
    <xf numFmtId="164" fontId="3" fillId="0" borderId="44" xfId="0" applyNumberFormat="1" applyFont="1" applyBorder="1" applyAlignment="1">
      <alignment horizontal="lef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3" fillId="0" borderId="34" xfId="0" applyFont="1" applyBorder="1" applyAlignment="1">
      <alignment horizontal="left"/>
    </xf>
    <xf numFmtId="0" fontId="3" fillId="0" borderId="34" xfId="0" applyFont="1" applyBorder="1" applyAlignment="1">
      <alignment horizontal="left" vertical="center"/>
    </xf>
    <xf numFmtId="44" fontId="3" fillId="0" borderId="50" xfId="1" applyFont="1" applyBorder="1" applyAlignment="1">
      <alignment horizontal="center" vertical="center"/>
    </xf>
    <xf numFmtId="44" fontId="3" fillId="0" borderId="22" xfId="1" applyFont="1" applyFill="1" applyBorder="1" applyAlignment="1">
      <alignment horizontal="center" vertical="center"/>
    </xf>
    <xf numFmtId="44" fontId="3" fillId="0" borderId="45" xfId="1" applyFont="1" applyFill="1" applyBorder="1" applyAlignment="1">
      <alignment horizontal="center" vertical="center"/>
    </xf>
    <xf numFmtId="44" fontId="3" fillId="0" borderId="23" xfId="1" applyFont="1" applyFill="1" applyBorder="1" applyAlignment="1">
      <alignment horizontal="center" vertical="center"/>
    </xf>
    <xf numFmtId="44" fontId="3" fillId="0" borderId="48" xfId="1" applyFont="1" applyFill="1" applyBorder="1" applyAlignment="1">
      <alignment horizontal="center" vertical="center"/>
    </xf>
    <xf numFmtId="44" fontId="3" fillId="0" borderId="34" xfId="1" applyFont="1" applyFill="1" applyBorder="1" applyAlignment="1">
      <alignment horizontal="center" vertical="center"/>
    </xf>
    <xf numFmtId="0" fontId="3" fillId="0" borderId="0" xfId="0" applyFont="1" applyAlignment="1">
      <alignment wrapText="1"/>
    </xf>
    <xf numFmtId="0" fontId="3" fillId="0" borderId="1" xfId="0" applyFont="1" applyBorder="1" applyAlignment="1">
      <alignment horizontal="left" vertical="center"/>
    </xf>
    <xf numFmtId="0" fontId="5" fillId="0" borderId="21" xfId="0" applyFont="1" applyBorder="1" applyAlignment="1">
      <alignment horizontal="left" vertical="center"/>
    </xf>
    <xf numFmtId="44" fontId="3" fillId="7" borderId="51" xfId="0" applyNumberFormat="1" applyFont="1" applyFill="1" applyBorder="1" applyAlignment="1">
      <alignment horizontal="center" vertical="center"/>
    </xf>
    <xf numFmtId="44" fontId="3" fillId="7" borderId="30" xfId="0" applyNumberFormat="1" applyFont="1" applyFill="1" applyBorder="1" applyAlignment="1">
      <alignment horizontal="center" vertical="center"/>
    </xf>
    <xf numFmtId="44" fontId="3" fillId="0" borderId="30" xfId="0" applyNumberFormat="1" applyFont="1" applyBorder="1" applyAlignment="1">
      <alignment horizontal="center" vertical="center"/>
    </xf>
    <xf numFmtId="44" fontId="3" fillId="0" borderId="25" xfId="0" applyNumberFormat="1" applyFont="1" applyBorder="1" applyAlignment="1">
      <alignment horizontal="center" vertical="center"/>
    </xf>
    <xf numFmtId="44" fontId="3" fillId="7" borderId="8" xfId="0" applyNumberFormat="1" applyFont="1" applyFill="1" applyBorder="1" applyAlignment="1">
      <alignment vertical="center"/>
    </xf>
    <xf numFmtId="44" fontId="3" fillId="7" borderId="7" xfId="0" applyNumberFormat="1" applyFont="1" applyFill="1" applyBorder="1" applyAlignment="1">
      <alignmen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4" fontId="3" fillId="0" borderId="10" xfId="1" applyFont="1" applyFill="1" applyBorder="1" applyAlignment="1">
      <alignment horizontal="center" vertical="center"/>
    </xf>
    <xf numFmtId="44" fontId="3" fillId="0" borderId="46" xfId="1" applyFont="1" applyFill="1" applyBorder="1" applyAlignment="1">
      <alignment horizontal="center" vertical="center"/>
    </xf>
    <xf numFmtId="44" fontId="3" fillId="0" borderId="22" xfId="0" applyNumberFormat="1" applyFont="1" applyBorder="1" applyAlignment="1">
      <alignment horizontal="center" vertical="center"/>
    </xf>
    <xf numFmtId="44" fontId="3" fillId="0" borderId="10" xfId="0" applyNumberFormat="1" applyFont="1" applyBorder="1" applyAlignment="1">
      <alignment horizontal="center" vertical="center"/>
    </xf>
    <xf numFmtId="44" fontId="3" fillId="0" borderId="45" xfId="0" applyNumberFormat="1" applyFont="1" applyBorder="1" applyAlignment="1">
      <alignment horizontal="center" vertical="center"/>
    </xf>
    <xf numFmtId="44" fontId="3" fillId="0" borderId="46" xfId="0" applyNumberFormat="1" applyFont="1" applyBorder="1" applyAlignment="1">
      <alignment horizontal="center" vertical="center"/>
    </xf>
    <xf numFmtId="0" fontId="5" fillId="0" borderId="23" xfId="0" applyFont="1" applyBorder="1" applyAlignment="1">
      <alignment horizontal="left" vertical="center"/>
    </xf>
    <xf numFmtId="0" fontId="5" fillId="0" borderId="27" xfId="0" applyFont="1" applyBorder="1" applyAlignment="1">
      <alignment horizontal="left" vertical="center"/>
    </xf>
    <xf numFmtId="44" fontId="3" fillId="0" borderId="12" xfId="1" applyFont="1" applyFill="1" applyBorder="1" applyAlignment="1">
      <alignment horizontal="center" vertical="center"/>
    </xf>
    <xf numFmtId="0" fontId="5" fillId="0" borderId="28" xfId="0" applyFont="1" applyBorder="1" applyAlignment="1">
      <alignment horizontal="left" vertical="center"/>
    </xf>
    <xf numFmtId="0" fontId="10" fillId="0" borderId="19" xfId="0" applyFont="1" applyBorder="1" applyAlignment="1">
      <alignment horizontal="center"/>
    </xf>
    <xf numFmtId="0" fontId="3" fillId="0" borderId="18" xfId="0" applyFont="1" applyBorder="1" applyAlignment="1">
      <alignment horizontal="left" vertical="center"/>
    </xf>
    <xf numFmtId="0" fontId="3" fillId="0" borderId="54" xfId="0" applyFont="1" applyBorder="1" applyAlignment="1">
      <alignment horizontal="left" vertical="center"/>
    </xf>
    <xf numFmtId="44" fontId="3" fillId="0" borderId="40" xfId="1" applyFont="1" applyBorder="1" applyAlignment="1">
      <alignment horizontal="center" vertical="center"/>
    </xf>
    <xf numFmtId="44" fontId="3" fillId="0" borderId="22" xfId="1" applyFont="1" applyFill="1" applyBorder="1" applyAlignment="1">
      <alignment vertical="center"/>
    </xf>
    <xf numFmtId="44" fontId="3" fillId="7" borderId="9" xfId="0" applyNumberFormat="1" applyFont="1" applyFill="1" applyBorder="1" applyAlignment="1">
      <alignment vertical="center"/>
    </xf>
    <xf numFmtId="44" fontId="3" fillId="0" borderId="22" xfId="0" applyNumberFormat="1" applyFont="1" applyBorder="1" applyAlignment="1">
      <alignment horizontal="left" vertical="center"/>
    </xf>
    <xf numFmtId="0" fontId="3" fillId="0" borderId="29" xfId="0" applyFont="1" applyBorder="1" applyAlignment="1">
      <alignment horizontal="center" vertical="center"/>
    </xf>
    <xf numFmtId="0" fontId="3" fillId="8" borderId="57" xfId="0" applyFont="1" applyFill="1" applyBorder="1" applyAlignment="1">
      <alignment horizontal="center" vertical="center"/>
    </xf>
    <xf numFmtId="0" fontId="6" fillId="7" borderId="16" xfId="0" applyFont="1" applyFill="1" applyBorder="1" applyAlignment="1">
      <alignment horizontal="center" vertical="center" wrapText="1"/>
    </xf>
    <xf numFmtId="0" fontId="5" fillId="0" borderId="33" xfId="0" applyFont="1" applyBorder="1" applyAlignment="1">
      <alignment horizontal="left" vertical="center" wrapText="1"/>
    </xf>
    <xf numFmtId="39" fontId="3" fillId="6" borderId="29" xfId="0" applyNumberFormat="1" applyFont="1" applyFill="1" applyBorder="1" applyAlignment="1">
      <alignment horizontal="left" vertical="center" wrapText="1"/>
    </xf>
    <xf numFmtId="39" fontId="3" fillId="6" borderId="9" xfId="0" applyNumberFormat="1" applyFont="1" applyFill="1" applyBorder="1" applyAlignment="1">
      <alignment horizontal="left" vertical="center" wrapText="1"/>
    </xf>
    <xf numFmtId="39" fontId="3" fillId="7" borderId="6" xfId="0" applyNumberFormat="1" applyFont="1" applyFill="1" applyBorder="1" applyAlignment="1">
      <alignment horizontal="left" vertical="center" wrapText="1"/>
    </xf>
    <xf numFmtId="39" fontId="3" fillId="6" borderId="30" xfId="0" applyNumberFormat="1" applyFont="1" applyFill="1" applyBorder="1" applyAlignment="1">
      <alignment horizontal="left" vertical="center" wrapText="1"/>
    </xf>
    <xf numFmtId="39" fontId="3" fillId="7" borderId="9" xfId="0" applyNumberFormat="1" applyFont="1" applyFill="1" applyBorder="1" applyAlignment="1">
      <alignment horizontal="left" vertical="center" wrapText="1"/>
    </xf>
    <xf numFmtId="39" fontId="3" fillId="6" borderId="29" xfId="0" applyNumberFormat="1" applyFont="1" applyFill="1" applyBorder="1" applyAlignment="1">
      <alignment horizontal="left" wrapText="1"/>
    </xf>
    <xf numFmtId="0" fontId="5" fillId="6" borderId="29"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0" borderId="35" xfId="0" applyFont="1" applyBorder="1" applyAlignment="1">
      <alignment horizontal="left" vertical="center" wrapText="1"/>
    </xf>
    <xf numFmtId="39" fontId="3" fillId="6" borderId="36" xfId="0" applyNumberFormat="1" applyFont="1" applyFill="1" applyBorder="1" applyAlignment="1">
      <alignment horizontal="left" vertical="center" wrapText="1"/>
    </xf>
    <xf numFmtId="0" fontId="5" fillId="0" borderId="0" xfId="0" applyFont="1" applyAlignment="1">
      <alignment horizontal="left" vertical="center" wrapText="1"/>
    </xf>
    <xf numFmtId="0" fontId="7" fillId="0" borderId="1" xfId="0" applyFont="1" applyBorder="1" applyAlignment="1">
      <alignment horizontal="right" vertical="center"/>
    </xf>
    <xf numFmtId="44" fontId="15" fillId="0" borderId="8" xfId="1" applyFont="1" applyFill="1" applyBorder="1" applyAlignment="1">
      <alignment horizontal="right" vertical="center"/>
    </xf>
    <xf numFmtId="44" fontId="15" fillId="0" borderId="9" xfId="1" applyFont="1" applyFill="1" applyBorder="1" applyAlignment="1">
      <alignment horizontal="right" vertical="center"/>
    </xf>
    <xf numFmtId="44" fontId="15" fillId="0" borderId="1" xfId="1" applyFont="1" applyFill="1" applyBorder="1" applyAlignment="1">
      <alignment horizontal="right" vertical="center"/>
    </xf>
    <xf numFmtId="44" fontId="3" fillId="0" borderId="1" xfId="0" applyNumberFormat="1" applyFont="1" applyBorder="1" applyAlignment="1">
      <alignment horizontal="center" vertical="center"/>
    </xf>
    <xf numFmtId="0" fontId="3" fillId="0" borderId="1" xfId="0" applyFont="1" applyBorder="1" applyAlignment="1">
      <alignment wrapText="1"/>
    </xf>
    <xf numFmtId="44" fontId="3" fillId="0" borderId="10" xfId="0" applyNumberFormat="1" applyFont="1" applyBorder="1" applyAlignment="1">
      <alignment horizontal="left" vertical="center"/>
    </xf>
    <xf numFmtId="0" fontId="5" fillId="0" borderId="21" xfId="0" applyFont="1" applyBorder="1" applyAlignment="1">
      <alignment horizontal="center"/>
    </xf>
    <xf numFmtId="44" fontId="3" fillId="0" borderId="23" xfId="0" applyNumberFormat="1" applyFont="1" applyBorder="1" applyAlignment="1">
      <alignment horizontal="left" vertical="center"/>
    </xf>
    <xf numFmtId="0" fontId="7" fillId="3" borderId="11" xfId="0" applyFont="1" applyFill="1" applyBorder="1" applyAlignment="1">
      <alignment horizontal="right" vertical="center"/>
    </xf>
    <xf numFmtId="0" fontId="5" fillId="0" borderId="1" xfId="0" applyFont="1" applyBorder="1" applyAlignment="1">
      <alignment wrapText="1"/>
    </xf>
    <xf numFmtId="0" fontId="10" fillId="0" borderId="53" xfId="0" applyFont="1" applyBorder="1" applyAlignment="1">
      <alignment horizontal="center"/>
    </xf>
    <xf numFmtId="44" fontId="15" fillId="0" borderId="7" xfId="1" applyFont="1" applyFill="1" applyBorder="1" applyAlignment="1">
      <alignment horizontal="right" vertical="center"/>
    </xf>
    <xf numFmtId="0" fontId="10" fillId="0" borderId="35" xfId="0" applyFont="1" applyBorder="1" applyAlignment="1">
      <alignment horizontal="center"/>
    </xf>
    <xf numFmtId="0" fontId="3" fillId="0" borderId="59" xfId="0" applyFont="1" applyBorder="1" applyAlignment="1">
      <alignment horizontal="left" vertical="center"/>
    </xf>
    <xf numFmtId="0" fontId="7" fillId="3" borderId="55" xfId="0" applyFont="1" applyFill="1" applyBorder="1" applyAlignment="1">
      <alignment horizontal="right" vertical="center"/>
    </xf>
    <xf numFmtId="44" fontId="3" fillId="6" borderId="49" xfId="1" applyFont="1" applyFill="1" applyBorder="1" applyAlignment="1">
      <alignment horizontal="left" vertical="center"/>
    </xf>
    <xf numFmtId="44" fontId="3" fillId="0" borderId="22" xfId="1" applyFont="1" applyFill="1" applyBorder="1" applyAlignment="1">
      <alignment horizontal="left" vertical="center"/>
    </xf>
    <xf numFmtId="0" fontId="3" fillId="0" borderId="1" xfId="0" applyFont="1" applyBorder="1" applyAlignment="1">
      <alignment horizontal="left" vertical="center" wrapText="1"/>
    </xf>
    <xf numFmtId="165" fontId="3" fillId="0" borderId="57" xfId="0" applyNumberFormat="1" applyFont="1" applyBorder="1" applyAlignment="1">
      <alignment horizontal="center" vertical="center"/>
    </xf>
    <xf numFmtId="165" fontId="3" fillId="0" borderId="30" xfId="0" quotePrefix="1" applyNumberFormat="1" applyFont="1" applyBorder="1" applyAlignment="1">
      <alignment horizontal="center" vertical="center"/>
    </xf>
    <xf numFmtId="0" fontId="5" fillId="0" borderId="20" xfId="0" applyFont="1" applyBorder="1" applyAlignment="1">
      <alignment horizontal="center"/>
    </xf>
    <xf numFmtId="9" fontId="3" fillId="0" borderId="25" xfId="2" applyFont="1" applyBorder="1" applyAlignment="1">
      <alignment horizontal="center" vertical="center"/>
    </xf>
    <xf numFmtId="9" fontId="3" fillId="0" borderId="28" xfId="2" applyFont="1" applyBorder="1" applyAlignment="1">
      <alignment horizontal="center" vertical="center"/>
    </xf>
    <xf numFmtId="0" fontId="5" fillId="7" borderId="21" xfId="0" applyFont="1" applyFill="1" applyBorder="1" applyAlignment="1">
      <alignment horizontal="center"/>
    </xf>
    <xf numFmtId="44" fontId="3" fillId="7" borderId="28" xfId="0" applyNumberFormat="1" applyFont="1" applyFill="1" applyBorder="1" applyAlignment="1">
      <alignment horizontal="center" vertical="center"/>
    </xf>
    <xf numFmtId="0" fontId="5" fillId="0" borderId="20" xfId="0" applyFont="1" applyBorder="1" applyAlignment="1">
      <alignment horizontal="center" wrapText="1"/>
    </xf>
    <xf numFmtId="0" fontId="5" fillId="0" borderId="20" xfId="0" applyFont="1" applyBorder="1" applyAlignment="1">
      <alignment horizontal="center" vertical="center" wrapText="1"/>
    </xf>
    <xf numFmtId="44" fontId="15" fillId="0" borderId="17" xfId="0" applyNumberFormat="1" applyFont="1" applyBorder="1" applyAlignment="1">
      <alignment horizontal="right" vertical="center"/>
    </xf>
    <xf numFmtId="44" fontId="15" fillId="0" borderId="16" xfId="0" applyNumberFormat="1" applyFont="1" applyBorder="1" applyAlignment="1">
      <alignment horizontal="right" vertical="center"/>
    </xf>
    <xf numFmtId="44" fontId="12" fillId="0" borderId="22" xfId="1" applyFont="1" applyFill="1" applyBorder="1" applyAlignment="1">
      <alignment horizontal="center"/>
    </xf>
    <xf numFmtId="0" fontId="3" fillId="0" borderId="29" xfId="0" applyFont="1" applyBorder="1" applyAlignment="1">
      <alignment horizontal="center" vertical="center" wrapText="1"/>
    </xf>
    <xf numFmtId="4" fontId="3" fillId="0" borderId="0" xfId="0" applyNumberFormat="1" applyFont="1"/>
    <xf numFmtId="4" fontId="5" fillId="0" borderId="0" xfId="0" applyNumberFormat="1" applyFont="1" applyAlignment="1">
      <alignment horizontal="center" vertical="center"/>
    </xf>
    <xf numFmtId="0" fontId="9" fillId="3" borderId="7" xfId="0" applyFont="1" applyFill="1" applyBorder="1" applyAlignment="1">
      <alignment horizontal="right" vertical="center"/>
    </xf>
    <xf numFmtId="0" fontId="9" fillId="3" borderId="8" xfId="0" applyFont="1" applyFill="1" applyBorder="1" applyAlignment="1">
      <alignment horizontal="righ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7" fillId="3" borderId="37" xfId="0" applyFont="1" applyFill="1" applyBorder="1" applyAlignment="1">
      <alignment horizontal="right" vertical="center"/>
    </xf>
    <xf numFmtId="0" fontId="7" fillId="3" borderId="32" xfId="0" applyFont="1" applyFill="1" applyBorder="1" applyAlignment="1">
      <alignment horizontal="right" vertical="center"/>
    </xf>
    <xf numFmtId="0" fontId="7" fillId="5" borderId="41" xfId="0" applyFont="1" applyFill="1" applyBorder="1" applyAlignment="1">
      <alignment horizontal="center" vertical="center"/>
    </xf>
    <xf numFmtId="0" fontId="7" fillId="5" borderId="42" xfId="0" applyFont="1" applyFill="1" applyBorder="1" applyAlignment="1">
      <alignment horizontal="center" vertical="center"/>
    </xf>
    <xf numFmtId="0" fontId="7" fillId="5" borderId="43" xfId="0" applyFont="1" applyFill="1" applyBorder="1" applyAlignment="1">
      <alignment horizontal="center" vertical="center"/>
    </xf>
    <xf numFmtId="0" fontId="7" fillId="3" borderId="38" xfId="0" applyFont="1" applyFill="1" applyBorder="1" applyAlignment="1">
      <alignment horizontal="right" vertical="center"/>
    </xf>
    <xf numFmtId="0" fontId="7" fillId="3" borderId="31" xfId="0" applyFont="1" applyFill="1" applyBorder="1" applyAlignment="1">
      <alignment horizontal="right" vertical="center"/>
    </xf>
    <xf numFmtId="0" fontId="7" fillId="3" borderId="38"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9" xfId="0" applyFont="1" applyFill="1" applyBorder="1" applyAlignment="1">
      <alignment horizontal="center" vertical="center"/>
    </xf>
    <xf numFmtId="0" fontId="9" fillId="3" borderId="41"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6" xfId="0" applyFont="1" applyFill="1" applyBorder="1" applyAlignment="1">
      <alignment horizontal="center" vertical="center"/>
    </xf>
    <xf numFmtId="0" fontId="7" fillId="3" borderId="40" xfId="0" applyFont="1" applyFill="1" applyBorder="1" applyAlignment="1">
      <alignment horizontal="right" vertical="center"/>
    </xf>
    <xf numFmtId="0" fontId="7" fillId="3" borderId="56" xfId="0" applyFont="1" applyFill="1" applyBorder="1" applyAlignment="1">
      <alignment horizontal="right" vertical="center"/>
    </xf>
    <xf numFmtId="0" fontId="7" fillId="4" borderId="19" xfId="0" applyFont="1" applyFill="1" applyBorder="1" applyAlignment="1">
      <alignment horizontal="center"/>
    </xf>
    <xf numFmtId="0" fontId="7" fillId="4" borderId="52" xfId="0" applyFont="1" applyFill="1" applyBorder="1" applyAlignment="1">
      <alignment horizontal="center"/>
    </xf>
    <xf numFmtId="0" fontId="7" fillId="4" borderId="42" xfId="0" applyFont="1" applyFill="1" applyBorder="1" applyAlignment="1">
      <alignment horizontal="center"/>
    </xf>
    <xf numFmtId="0" fontId="9" fillId="2" borderId="15"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6" xfId="0" applyFont="1" applyFill="1" applyBorder="1" applyAlignment="1">
      <alignment horizontal="center" vertical="center"/>
    </xf>
    <xf numFmtId="0" fontId="7" fillId="4" borderId="41" xfId="0" applyFont="1" applyFill="1" applyBorder="1" applyAlignment="1">
      <alignment horizontal="center"/>
    </xf>
    <xf numFmtId="0" fontId="7" fillId="4" borderId="43" xfId="0" applyFont="1" applyFill="1" applyBorder="1" applyAlignment="1">
      <alignment horizontal="center"/>
    </xf>
    <xf numFmtId="0" fontId="7" fillId="5" borderId="58" xfId="0" applyFont="1" applyFill="1" applyBorder="1" applyAlignment="1">
      <alignment horizontal="center" wrapText="1"/>
    </xf>
    <xf numFmtId="0" fontId="7" fillId="5" borderId="33" xfId="0" applyFont="1" applyFill="1" applyBorder="1" applyAlignment="1">
      <alignment horizontal="center" wrapText="1"/>
    </xf>
    <xf numFmtId="0" fontId="7" fillId="3" borderId="41" xfId="0" applyFont="1" applyFill="1" applyBorder="1" applyAlignment="1">
      <alignment horizontal="center" vertical="center"/>
    </xf>
    <xf numFmtId="0" fontId="7" fillId="3" borderId="37" xfId="0" applyFont="1" applyFill="1" applyBorder="1" applyAlignment="1">
      <alignment horizontal="center" vertical="center"/>
    </xf>
  </cellXfs>
  <cellStyles count="3">
    <cellStyle name="Currency" xfId="1" builtinId="4"/>
    <cellStyle name="Normal" xfId="0" builtinId="0"/>
    <cellStyle name="Percent" xfId="2" builtinId="5"/>
  </cellStyles>
  <dxfs count="5">
    <dxf>
      <fill>
        <patternFill patternType="solid">
          <fgColor theme="0"/>
          <bgColor rgb="FFFFFF00"/>
        </patternFill>
      </fill>
    </dxf>
    <dxf>
      <font>
        <color rgb="FF9C0006"/>
      </font>
      <fill>
        <patternFill>
          <bgColor rgb="FFFFC7CE"/>
        </patternFill>
      </fill>
    </dxf>
    <dxf>
      <fill>
        <patternFill patternType="solid">
          <fgColor theme="0"/>
          <bgColor rgb="FFFFFF00"/>
        </patternFill>
      </fill>
    </dxf>
    <dxf>
      <fill>
        <patternFill>
          <bgColor rgb="FFFFFF00"/>
        </patternFill>
      </fill>
    </dxf>
    <dxf>
      <font>
        <color rgb="FF9C0006"/>
      </font>
      <fill>
        <patternFill>
          <bgColor rgb="FFFFC7CE"/>
        </patternFill>
      </fill>
    </dxf>
  </dxfs>
  <tableStyles count="0" defaultTableStyle="TableStyleMedium2" defaultPivotStyle="PivotStyleLight16"/>
  <colors>
    <mruColors>
      <color rgb="FFAB0520"/>
      <color rgb="FF0C234B"/>
      <color rgb="FFFCA2B1"/>
      <color rgb="FF81D3EB"/>
      <color rgb="FF8B0015"/>
      <color rgb="FFEF40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9E81-DB5B-473F-92CC-A88FE2677076}">
  <dimension ref="A1:G38"/>
  <sheetViews>
    <sheetView zoomScale="80" zoomScaleNormal="80" workbookViewId="0">
      <selection activeCell="C7" sqref="C7"/>
    </sheetView>
  </sheetViews>
  <sheetFormatPr defaultRowHeight="15"/>
  <cols>
    <col min="1" max="1" width="3.125" style="1" customWidth="1"/>
    <col min="2" max="2" width="47.875" style="1" bestFit="1" customWidth="1"/>
    <col min="3" max="4" width="40.625" style="1" customWidth="1"/>
    <col min="5" max="5" width="50.25" style="1" bestFit="1" customWidth="1"/>
    <col min="6" max="6" width="21" style="55" bestFit="1" customWidth="1"/>
    <col min="7" max="7" width="46" style="1" customWidth="1"/>
    <col min="8" max="16384" width="9" style="1"/>
  </cols>
  <sheetData>
    <row r="1" spans="2:7" ht="15.75" thickBot="1"/>
    <row r="2" spans="2:7" ht="26.25">
      <c r="B2" s="159" t="str">
        <f>_xlfn.CONCAT("Campus Sustainability Fund - Approved Project Information Summary for", " ",C5)</f>
        <v xml:space="preserve">Campus Sustainability Fund - Approved Project Information Summary for Green Infrastructure, Leadership, and Engagement </v>
      </c>
      <c r="C2" s="160"/>
      <c r="D2" s="160"/>
      <c r="E2" s="160"/>
      <c r="F2" s="160"/>
      <c r="G2" s="161"/>
    </row>
    <row r="3" spans="2:7" ht="15.75" thickBot="1"/>
    <row r="4" spans="2:7" ht="18.75">
      <c r="B4" s="164" t="s">
        <v>0</v>
      </c>
      <c r="C4" s="165"/>
    </row>
    <row r="5" spans="2:7" ht="30">
      <c r="B5" s="39" t="s">
        <v>1</v>
      </c>
      <c r="C5" s="129" t="s">
        <v>2</v>
      </c>
    </row>
    <row r="6" spans="2:7" ht="30">
      <c r="B6" s="39" t="s">
        <v>3</v>
      </c>
      <c r="C6" s="129" t="s">
        <v>4</v>
      </c>
    </row>
    <row r="7" spans="2:7">
      <c r="B7" s="39" t="s">
        <v>5</v>
      </c>
      <c r="C7" s="83">
        <v>2558364</v>
      </c>
    </row>
    <row r="8" spans="2:7">
      <c r="B8" s="39" t="s">
        <v>6</v>
      </c>
      <c r="C8" s="83" t="s">
        <v>7</v>
      </c>
    </row>
    <row r="9" spans="2:7">
      <c r="B9" s="39" t="s">
        <v>8</v>
      </c>
      <c r="C9" s="83" t="s">
        <v>9</v>
      </c>
    </row>
    <row r="10" spans="2:7">
      <c r="B10" s="47" t="s">
        <v>10</v>
      </c>
      <c r="C10" s="84" t="s">
        <v>11</v>
      </c>
    </row>
    <row r="11" spans="2:7">
      <c r="B11" s="47" t="s">
        <v>12</v>
      </c>
      <c r="C11" s="117">
        <v>45839</v>
      </c>
    </row>
    <row r="12" spans="2:7" ht="15.75" thickBot="1">
      <c r="B12" s="40" t="s">
        <v>13</v>
      </c>
      <c r="C12" s="118">
        <v>46934</v>
      </c>
    </row>
    <row r="13" spans="2:7" ht="15.75" thickBot="1"/>
    <row r="14" spans="2:7" ht="19.5" thickBot="1">
      <c r="B14" s="156" t="s">
        <v>14</v>
      </c>
      <c r="C14" s="157"/>
      <c r="D14" s="157"/>
      <c r="E14" s="158"/>
      <c r="F14" s="103"/>
    </row>
    <row r="15" spans="2:7">
      <c r="B15" s="41"/>
      <c r="C15" s="76" t="str">
        <f>_xlfn.CONCAT(C10, " ", "Approved Budget")</f>
        <v>FY2026 Approved Budget</v>
      </c>
      <c r="D15" s="45" t="str">
        <f>_xlfn.CONCAT(C10, " ", "Expenses")</f>
        <v>FY2026 Expenses</v>
      </c>
      <c r="E15" s="105" t="str">
        <f>_xlfn.CONCAT(C10, " ", "Difference")</f>
        <v>FY2026 Difference</v>
      </c>
      <c r="F15" s="103"/>
    </row>
    <row r="16" spans="2:7">
      <c r="B16" s="42" t="s">
        <v>15</v>
      </c>
      <c r="C16" s="82">
        <f>'Operating Budget'!D6+'Operating Budget'!D13</f>
        <v>0</v>
      </c>
      <c r="D16" s="104">
        <f>'Operating Budget'!E6+'Operating Budget'!E13</f>
        <v>0</v>
      </c>
      <c r="E16" s="106">
        <f>'Operating Budget'!F6+'Operating Budget'!F13</f>
        <v>0</v>
      </c>
      <c r="F16" s="103"/>
    </row>
    <row r="17" spans="1:7">
      <c r="B17" s="42" t="s">
        <v>16</v>
      </c>
      <c r="C17" s="82">
        <f>'Operating Budget'!D7+'Operating Budget'!D14</f>
        <v>0</v>
      </c>
      <c r="D17" s="104">
        <f>'Operating Budget'!E7+'Operating Budget'!E14</f>
        <v>0</v>
      </c>
      <c r="E17" s="106">
        <f>'Operating Budget'!F7+'Operating Budget'!F14</f>
        <v>0</v>
      </c>
      <c r="F17" s="103"/>
    </row>
    <row r="18" spans="1:7">
      <c r="B18" s="42" t="s">
        <v>17</v>
      </c>
      <c r="C18" s="82">
        <f>'Operating Budget'!D8+'Operating Budget'!D15</f>
        <v>7840</v>
      </c>
      <c r="D18" s="104">
        <f>'Operating Budget'!E8+'Operating Budget'!E15</f>
        <v>8413.98</v>
      </c>
      <c r="E18" s="106">
        <f>'Operating Budget'!F8+'Operating Budget'!F15</f>
        <v>-573.98</v>
      </c>
      <c r="F18" s="103"/>
    </row>
    <row r="19" spans="1:7">
      <c r="B19" s="42" t="s">
        <v>18</v>
      </c>
      <c r="C19" s="82">
        <f>'Operating Budget'!D9+'Operating Budget'!D16+'Operating Budget'!D20</f>
        <v>0</v>
      </c>
      <c r="D19" s="104">
        <f>'Operating Budget'!E9+'Operating Budget'!E16+'Operating Budget'!E20</f>
        <v>0</v>
      </c>
      <c r="E19" s="106">
        <f>'Operating Budget'!F9+'Operating Budget'!F16+'Operating Budget'!F20</f>
        <v>0</v>
      </c>
      <c r="F19" s="103"/>
    </row>
    <row r="20" spans="1:7">
      <c r="B20" s="42" t="s">
        <v>19</v>
      </c>
      <c r="C20" s="82">
        <f>'Operating Budget'!D26</f>
        <v>8050</v>
      </c>
      <c r="D20" s="104">
        <f>'Operating Budget'!E26</f>
        <v>7787.02</v>
      </c>
      <c r="E20" s="106">
        <f>'Operating Budget'!F26</f>
        <v>262.97999999999956</v>
      </c>
      <c r="F20" s="103"/>
    </row>
    <row r="21" spans="1:7">
      <c r="B21" s="42" t="s">
        <v>20</v>
      </c>
      <c r="C21" s="82">
        <f>'Operating Budget'!D31</f>
        <v>0</v>
      </c>
      <c r="D21" s="104">
        <f>'Operating Budget'!E31</f>
        <v>0</v>
      </c>
      <c r="E21" s="106">
        <f>'Operating Budget'!F31</f>
        <v>0</v>
      </c>
      <c r="F21" s="103"/>
    </row>
    <row r="22" spans="1:7">
      <c r="B22" s="43" t="s">
        <v>21</v>
      </c>
      <c r="C22" s="82">
        <f>'Operating Budget'!D39</f>
        <v>300</v>
      </c>
      <c r="D22" s="104">
        <f>'Operating Budget'!E39</f>
        <v>0</v>
      </c>
      <c r="E22" s="106">
        <f>'Operating Budget'!F39</f>
        <v>300</v>
      </c>
      <c r="F22" s="103"/>
    </row>
    <row r="23" spans="1:7" ht="18.75">
      <c r="A23" s="7"/>
      <c r="B23" s="107" t="s">
        <v>22</v>
      </c>
      <c r="C23" s="126">
        <f>'Operating Budget'!D47</f>
        <v>16200</v>
      </c>
      <c r="D23" s="126">
        <f>SUM(D16:D22)</f>
        <v>16201</v>
      </c>
      <c r="E23" s="127">
        <f>C23-D23</f>
        <v>-1</v>
      </c>
      <c r="F23" s="64">
        <f>'Operating Budget'!H47</f>
        <v>0</v>
      </c>
      <c r="G23" s="116" t="str">
        <f>IF(F23="OVER APPROVED BUDGET","You appear to have spent outside of your approved budget. Any deficit in this project account is the responsibility of the department/project to fill, not that of the Campus Sustainability Fund. ", " ")</f>
        <v xml:space="preserve"> </v>
      </c>
    </row>
    <row r="24" spans="1:7" ht="15.75" thickBot="1">
      <c r="B24" s="7"/>
      <c r="C24" s="7"/>
      <c r="D24" s="7"/>
      <c r="E24" s="7"/>
    </row>
    <row r="25" spans="1:7" ht="19.5" thickBot="1">
      <c r="A25" s="7"/>
      <c r="B25" s="162" t="s">
        <v>23</v>
      </c>
      <c r="C25" s="157"/>
      <c r="D25" s="157"/>
      <c r="E25" s="163"/>
      <c r="F25" s="103"/>
    </row>
    <row r="26" spans="1:7">
      <c r="A26" s="7"/>
      <c r="B26" s="111" t="str">
        <f>_xlfn.CONCAT(C10, " ", "Additional Funding Source(s) &amp; Description(s)")</f>
        <v>FY2026 Additional Funding Source(s) &amp; Description(s)</v>
      </c>
      <c r="C26" s="76" t="str">
        <f>_xlfn.CONCAT(C10, " ", "Additional Funding Source(s) Budget")</f>
        <v>FY2026 Additional Funding Source(s) Budget</v>
      </c>
      <c r="D26" s="109" t="str">
        <f>_xlfn.CONCAT(C10, " ", "Additional Funding Expenses")</f>
        <v>FY2026 Additional Funding Expenses</v>
      </c>
      <c r="E26" s="46" t="str">
        <f>_xlfn.CONCAT(C10, " ", "Difference")</f>
        <v>FY2026 Difference</v>
      </c>
      <c r="F26" s="108"/>
    </row>
    <row r="27" spans="1:7">
      <c r="A27" s="7"/>
      <c r="B27" s="112"/>
      <c r="C27" s="128"/>
      <c r="D27" s="114"/>
      <c r="E27" s="52">
        <f>C27-D27</f>
        <v>0</v>
      </c>
      <c r="F27" s="103"/>
    </row>
    <row r="28" spans="1:7">
      <c r="A28" s="7"/>
      <c r="B28" s="112"/>
      <c r="C28" s="115"/>
      <c r="D28" s="114"/>
      <c r="E28" s="52">
        <f t="shared" ref="E28:E31" si="0">B28-D28</f>
        <v>0</v>
      </c>
      <c r="F28" s="103"/>
    </row>
    <row r="29" spans="1:7">
      <c r="A29" s="7"/>
      <c r="B29" s="112"/>
      <c r="C29" s="115"/>
      <c r="D29" s="114"/>
      <c r="E29" s="52">
        <f t="shared" si="0"/>
        <v>0</v>
      </c>
      <c r="F29" s="103"/>
    </row>
    <row r="30" spans="1:7">
      <c r="A30" s="7"/>
      <c r="B30" s="112"/>
      <c r="C30" s="115"/>
      <c r="D30" s="114"/>
      <c r="E30" s="52">
        <f t="shared" si="0"/>
        <v>0</v>
      </c>
      <c r="F30" s="103"/>
    </row>
    <row r="31" spans="1:7">
      <c r="A31" s="7"/>
      <c r="B31" s="112"/>
      <c r="C31" s="115"/>
      <c r="D31" s="114"/>
      <c r="E31" s="52">
        <f t="shared" si="0"/>
        <v>0</v>
      </c>
      <c r="F31" s="103"/>
    </row>
    <row r="32" spans="1:7" ht="19.5" thickBot="1">
      <c r="A32" s="7"/>
      <c r="B32" s="113" t="s">
        <v>24</v>
      </c>
      <c r="C32" s="110">
        <f>SUM(C27:C31)</f>
        <v>0</v>
      </c>
      <c r="D32" s="99">
        <f t="shared" ref="D32:E32" si="1">SUM(D27:D31)</f>
        <v>0</v>
      </c>
      <c r="E32" s="100">
        <f t="shared" si="1"/>
        <v>0</v>
      </c>
      <c r="F32" s="103"/>
    </row>
    <row r="33" spans="2:7" ht="19.5" thickBot="1">
      <c r="B33" s="98"/>
      <c r="C33" s="101"/>
      <c r="D33" s="101"/>
      <c r="E33" s="101"/>
    </row>
    <row r="34" spans="2:7">
      <c r="B34" s="166" t="s">
        <v>25</v>
      </c>
      <c r="C34" s="119" t="str">
        <f>_xlfn.CONCAT(C10, " ", "Approved Project Budget")</f>
        <v>FY2026 Approved Project Budget</v>
      </c>
      <c r="D34" s="119" t="str">
        <f>_xlfn.CONCAT(C10," ","Expenses")</f>
        <v>FY2026 Expenses</v>
      </c>
      <c r="E34" s="122"/>
    </row>
    <row r="35" spans="2:7" s="7" customFormat="1" ht="15.75" thickBot="1">
      <c r="B35" s="167"/>
      <c r="C35" s="61">
        <f>SUM(C32,C23)</f>
        <v>16200</v>
      </c>
      <c r="D35" s="61">
        <f>D23+D32</f>
        <v>16201</v>
      </c>
      <c r="E35" s="123"/>
      <c r="F35" s="103"/>
    </row>
    <row r="36" spans="2:7" s="7" customFormat="1" ht="19.5" thickBot="1">
      <c r="B36" s="98"/>
      <c r="C36" s="102"/>
      <c r="D36" s="102"/>
      <c r="E36" s="102"/>
      <c r="F36" s="103"/>
    </row>
    <row r="37" spans="2:7" s="7" customFormat="1" ht="30">
      <c r="B37" s="166" t="s">
        <v>26</v>
      </c>
      <c r="C37" s="124" t="str">
        <f>_xlfn.CONCAT(C13, " ", "Approved Anticipated Percentage of Funds Provided by the CSF")</f>
        <v xml:space="preserve"> Approved Anticipated Percentage of Funds Provided by the CSF</v>
      </c>
      <c r="D37" s="125" t="str">
        <f>_xlfn.CONCAT(C13, " ", "Actual Percentage of Funds Provided by the CSF")</f>
        <v xml:space="preserve"> Actual Percentage of Funds Provided by the CSF</v>
      </c>
      <c r="E37" s="46" t="str">
        <f>_xlfn.CONCAT(C13, " ", "Difference")</f>
        <v xml:space="preserve"> Difference</v>
      </c>
      <c r="F37" s="103"/>
    </row>
    <row r="38" spans="2:7" s="7" customFormat="1" ht="15.75" thickBot="1">
      <c r="B38" s="167"/>
      <c r="C38" s="120">
        <f>C23/C35</f>
        <v>1</v>
      </c>
      <c r="D38" s="120">
        <f>D23/D35</f>
        <v>1</v>
      </c>
      <c r="E38" s="121">
        <f>C38-D38</f>
        <v>0</v>
      </c>
      <c r="F38" s="64" t="str">
        <f>IF(E38&lt;-10%,"ADDITIONAL FUNDING SOURCES UNDERUTILIZED"," ")</f>
        <v xml:space="preserve"> </v>
      </c>
      <c r="G38" s="116" t="str">
        <f>IF(F38="Additional Funding Sources Underutilized","You appear to have underspent this project's proposed additional funding sources by more than 10%. Misrepresenting additional funding sources may negatively impact future funding decisions.", " ")</f>
        <v xml:space="preserve"> </v>
      </c>
    </row>
  </sheetData>
  <mergeCells count="6">
    <mergeCell ref="B14:E14"/>
    <mergeCell ref="B2:G2"/>
    <mergeCell ref="B25:E25"/>
    <mergeCell ref="B4:C4"/>
    <mergeCell ref="B37:B38"/>
    <mergeCell ref="B34:B35"/>
  </mergeCells>
  <conditionalFormatting sqref="C35:G35 B36:G37 C38:G38 B39:G1048576 B1:G34">
    <cfRule type="cellIs" dxfId="4" priority="1" operator="lessThan">
      <formula>0</formula>
    </cfRule>
  </conditionalFormatting>
  <conditionalFormatting sqref="F23">
    <cfRule type="containsText" dxfId="3" priority="3" operator="containsText" text="OVER BUDGET">
      <formula>NOT(ISERROR(SEARCH("OVER BUDGET",F23)))</formula>
    </cfRule>
  </conditionalFormatting>
  <conditionalFormatting sqref="F38">
    <cfRule type="containsText" dxfId="2" priority="2" operator="containsText" text="OVER BUDGET">
      <formula>NOT(ISERROR(SEARCH("OVER BUDGET",F38)))</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5"/>
  <sheetViews>
    <sheetView tabSelected="1" topLeftCell="B34" zoomScale="110" zoomScaleNormal="110" workbookViewId="0">
      <selection activeCell="G8" sqref="G8"/>
    </sheetView>
  </sheetViews>
  <sheetFormatPr defaultColWidth="12.625" defaultRowHeight="15"/>
  <cols>
    <col min="1" max="1" width="3.125" style="1" customWidth="1"/>
    <col min="2" max="2" width="33.25" style="1" customWidth="1"/>
    <col min="3" max="3" width="45.75" style="1" bestFit="1" customWidth="1"/>
    <col min="4" max="6" width="20.625" style="1" customWidth="1"/>
    <col min="7" max="7" width="53.875" style="55" customWidth="1"/>
    <col min="8" max="8" width="22.375" style="55" customWidth="1"/>
    <col min="9" max="9" width="63.875" style="1" customWidth="1"/>
    <col min="10" max="25" width="7.625" style="1" customWidth="1"/>
    <col min="26" max="16384" width="12.625" style="1"/>
  </cols>
  <sheetData>
    <row r="1" spans="1:9" ht="15.75" thickBot="1"/>
    <row r="2" spans="1:9" ht="27" thickBot="1">
      <c r="B2" s="151" t="str">
        <f>_xlfn.CONCAT("Campus Sustainability Fund - Approved Operating Budget for", " ",'Project Information Summary'!C5)</f>
        <v xml:space="preserve">Campus Sustainability Fund - Approved Operating Budget for Green Infrastructure, Leadership, and Engagement </v>
      </c>
      <c r="C2" s="152"/>
      <c r="D2" s="152"/>
      <c r="E2" s="152"/>
      <c r="F2" s="152"/>
      <c r="G2" s="153"/>
    </row>
    <row r="3" spans="1:9" ht="15.75" thickBot="1">
      <c r="B3" s="3"/>
      <c r="C3" s="4"/>
      <c r="D3" s="4"/>
      <c r="E3" s="4"/>
      <c r="F3" s="4"/>
      <c r="G3" s="85"/>
    </row>
    <row r="4" spans="1:9" ht="19.5" thickBot="1">
      <c r="B4" s="139" t="s">
        <v>27</v>
      </c>
      <c r="C4" s="140"/>
      <c r="D4" s="140"/>
      <c r="E4" s="140"/>
      <c r="F4" s="140"/>
      <c r="G4" s="141"/>
    </row>
    <row r="5" spans="1:9">
      <c r="A5" s="7"/>
      <c r="B5" s="5" t="s">
        <v>28</v>
      </c>
      <c r="C5" s="6" t="s">
        <v>29</v>
      </c>
      <c r="D5" s="44" t="str">
        <f>'Project Information Summary'!C15</f>
        <v>FY2026 Approved Budget</v>
      </c>
      <c r="E5" s="45" t="str">
        <f>'Project Information Summary'!D15</f>
        <v>FY2026 Expenses</v>
      </c>
      <c r="F5" s="46" t="str">
        <f>'Project Information Summary'!E15</f>
        <v>FY2026 Difference</v>
      </c>
      <c r="G5" s="86" t="s">
        <v>30</v>
      </c>
    </row>
    <row r="6" spans="1:9" ht="15" customHeight="1">
      <c r="B6" s="8" t="s">
        <v>31</v>
      </c>
      <c r="C6" s="77" t="s">
        <v>32</v>
      </c>
      <c r="D6" s="50"/>
      <c r="E6" s="66"/>
      <c r="F6" s="37">
        <f t="shared" ref="F6:F10" si="0">D6-E6</f>
        <v>0</v>
      </c>
      <c r="G6" s="87"/>
      <c r="H6" s="64"/>
      <c r="I6" s="56"/>
    </row>
    <row r="7" spans="1:9">
      <c r="B7" s="8" t="s">
        <v>31</v>
      </c>
      <c r="C7" s="77" t="s">
        <v>33</v>
      </c>
      <c r="D7" s="50"/>
      <c r="E7" s="66"/>
      <c r="F7" s="37">
        <f t="shared" si="0"/>
        <v>0</v>
      </c>
      <c r="G7" s="87"/>
      <c r="H7" s="64"/>
      <c r="I7" s="56"/>
    </row>
    <row r="8" spans="1:9">
      <c r="B8" s="8" t="s">
        <v>31</v>
      </c>
      <c r="C8" s="77" t="s">
        <v>34</v>
      </c>
      <c r="D8" s="50">
        <f>SUM(6800+904)</f>
        <v>7704</v>
      </c>
      <c r="E8" s="66">
        <v>7446</v>
      </c>
      <c r="F8" s="37">
        <f t="shared" si="0"/>
        <v>258</v>
      </c>
      <c r="G8" s="87" t="s">
        <v>35</v>
      </c>
      <c r="H8" s="64"/>
      <c r="I8" s="56"/>
    </row>
    <row r="9" spans="1:9" ht="15.75" thickBot="1">
      <c r="B9" s="10" t="s">
        <v>31</v>
      </c>
      <c r="C9" s="78" t="s">
        <v>36</v>
      </c>
      <c r="D9" s="51"/>
      <c r="E9" s="67"/>
      <c r="F9" s="38">
        <f t="shared" si="0"/>
        <v>0</v>
      </c>
      <c r="G9" s="87"/>
      <c r="H9" s="64"/>
      <c r="I9" s="56"/>
    </row>
    <row r="10" spans="1:9" ht="36" customHeight="1" thickBot="1">
      <c r="B10" s="142" t="s">
        <v>37</v>
      </c>
      <c r="C10" s="155"/>
      <c r="D10" s="12">
        <f>SUM(D6:D9)</f>
        <v>7704</v>
      </c>
      <c r="E10" s="13">
        <f>SUM(E6:E9)</f>
        <v>7446</v>
      </c>
      <c r="F10" s="79">
        <f t="shared" si="0"/>
        <v>258</v>
      </c>
      <c r="G10" s="88"/>
      <c r="H10" s="64"/>
      <c r="I10" s="116" t="str">
        <f>IF(H10="OVER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1" spans="1:9" ht="15.75" thickBot="1">
      <c r="A11" s="7"/>
      <c r="B11" s="14"/>
      <c r="C11" s="15"/>
      <c r="D11" s="15"/>
      <c r="E11" s="15"/>
      <c r="F11" s="15"/>
      <c r="G11" s="89"/>
      <c r="H11" s="64"/>
      <c r="I11" s="56"/>
    </row>
    <row r="12" spans="1:9">
      <c r="A12" s="7"/>
      <c r="B12" s="5" t="s">
        <v>28</v>
      </c>
      <c r="C12" s="6" t="s">
        <v>29</v>
      </c>
      <c r="D12" s="16" t="str">
        <f>$D$5</f>
        <v>FY2026 Approved Budget</v>
      </c>
      <c r="E12" s="2" t="str">
        <f>$E$5</f>
        <v>FY2026 Expenses</v>
      </c>
      <c r="F12" s="17" t="str">
        <f>$F$5</f>
        <v>FY2026 Difference</v>
      </c>
      <c r="G12" s="86" t="s">
        <v>30</v>
      </c>
      <c r="H12" s="64"/>
      <c r="I12" s="56"/>
    </row>
    <row r="13" spans="1:9">
      <c r="B13" s="8" t="s">
        <v>38</v>
      </c>
      <c r="C13" s="9" t="s">
        <v>39</v>
      </c>
      <c r="D13" s="68"/>
      <c r="E13" s="69"/>
      <c r="F13" s="37">
        <f t="shared" ref="F13:F17" si="1">D13-E13</f>
        <v>0</v>
      </c>
      <c r="G13" s="87"/>
      <c r="H13" s="64"/>
      <c r="I13" s="56"/>
    </row>
    <row r="14" spans="1:9">
      <c r="B14" s="8" t="s">
        <v>38</v>
      </c>
      <c r="C14" s="9" t="s">
        <v>40</v>
      </c>
      <c r="D14" s="68"/>
      <c r="E14" s="69"/>
      <c r="F14" s="37">
        <f t="shared" si="1"/>
        <v>0</v>
      </c>
      <c r="G14" s="87"/>
      <c r="H14" s="64"/>
      <c r="I14" s="56"/>
    </row>
    <row r="15" spans="1:9">
      <c r="B15" s="8" t="s">
        <v>38</v>
      </c>
      <c r="C15" s="9" t="s">
        <v>41</v>
      </c>
      <c r="D15" s="68">
        <v>136</v>
      </c>
      <c r="E15" s="69">
        <v>967.98</v>
      </c>
      <c r="F15" s="37">
        <f t="shared" si="1"/>
        <v>-831.98</v>
      </c>
      <c r="G15" s="87"/>
      <c r="H15" s="64"/>
      <c r="I15" s="56"/>
    </row>
    <row r="16" spans="1:9" ht="15.75" thickBot="1">
      <c r="B16" s="10" t="s">
        <v>38</v>
      </c>
      <c r="C16" s="11" t="s">
        <v>42</v>
      </c>
      <c r="D16" s="70"/>
      <c r="E16" s="71"/>
      <c r="F16" s="38">
        <f t="shared" si="1"/>
        <v>0</v>
      </c>
      <c r="G16" s="87"/>
      <c r="H16" s="64"/>
      <c r="I16" s="56"/>
    </row>
    <row r="17" spans="1:9" ht="39.75" customHeight="1" thickTop="1" thickBot="1">
      <c r="B17" s="142" t="s">
        <v>43</v>
      </c>
      <c r="C17" s="143"/>
      <c r="D17" s="18">
        <f>SUM(D13:D16)</f>
        <v>136</v>
      </c>
      <c r="E17" s="19">
        <f t="shared" ref="E17" si="2">SUM(E13:E16)</f>
        <v>967.98</v>
      </c>
      <c r="F17" s="49">
        <f t="shared" si="1"/>
        <v>-831.98</v>
      </c>
      <c r="G17" s="90"/>
      <c r="H17" s="64"/>
      <c r="I17" s="116" t="str">
        <f>IF(H17="OVER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8" spans="1:9" ht="15.75" hidden="1" thickBot="1">
      <c r="A18" s="7"/>
      <c r="B18" s="14"/>
      <c r="C18" s="15"/>
      <c r="D18" s="15"/>
      <c r="E18" s="15"/>
      <c r="F18" s="15"/>
      <c r="G18" s="89"/>
      <c r="H18" s="64"/>
      <c r="I18" s="56"/>
    </row>
    <row r="19" spans="1:9" hidden="1">
      <c r="A19" s="7"/>
      <c r="B19" s="5" t="s">
        <v>28</v>
      </c>
      <c r="C19" s="6" t="s">
        <v>29</v>
      </c>
      <c r="D19" s="44" t="str">
        <f>$D$5</f>
        <v>FY2026 Approved Budget</v>
      </c>
      <c r="E19" s="45" t="str">
        <f>$E$5</f>
        <v>FY2026 Expenses</v>
      </c>
      <c r="F19" s="46" t="str">
        <f>$F$5</f>
        <v>FY2026 Difference</v>
      </c>
      <c r="G19" s="86" t="s">
        <v>30</v>
      </c>
      <c r="H19" s="64"/>
      <c r="I19" s="56"/>
    </row>
    <row r="20" spans="1:9" ht="15.75" hidden="1" thickBot="1">
      <c r="B20" s="21" t="s">
        <v>44</v>
      </c>
      <c r="C20" s="22" t="s">
        <v>44</v>
      </c>
      <c r="D20" s="70"/>
      <c r="E20" s="71"/>
      <c r="F20" s="38">
        <f t="shared" ref="F20:F21" si="3">D20-E20</f>
        <v>0</v>
      </c>
      <c r="G20" s="87"/>
      <c r="H20" s="64"/>
      <c r="I20" s="56"/>
    </row>
    <row r="21" spans="1:9" ht="19.5" hidden="1" thickBot="1">
      <c r="B21" s="137" t="s">
        <v>45</v>
      </c>
      <c r="C21" s="138"/>
      <c r="D21" s="12">
        <f>D20</f>
        <v>0</v>
      </c>
      <c r="E21" s="13">
        <f t="shared" ref="E21" si="4">E20</f>
        <v>0</v>
      </c>
      <c r="F21" s="79">
        <f t="shared" si="3"/>
        <v>0</v>
      </c>
      <c r="G21" s="90"/>
      <c r="H21" s="64" t="str">
        <f t="shared" ref="H21" si="5">IF(F21&lt;0,"OVER APPROVED BUDGET"," ")</f>
        <v xml:space="preserve"> </v>
      </c>
      <c r="I21" s="56" t="str">
        <f>IF(H21="OVER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2" spans="1:9" ht="15.75" thickBot="1">
      <c r="B22" s="23"/>
      <c r="C22" s="24"/>
      <c r="D22" s="25"/>
      <c r="E22" s="25"/>
      <c r="F22" s="25"/>
      <c r="G22" s="91"/>
      <c r="H22" s="64" t="str">
        <f t="shared" ref="H22:H43" si="6">IF(F22&lt;0,"OVER APPROVED BUDGET"," ")</f>
        <v xml:space="preserve"> </v>
      </c>
      <c r="I22" s="56" t="str">
        <f t="shared" ref="I22:I24" si="7">IF(H22="OVER APPROVED BUDGET","You have spent outside of your approved budget. You will either need to submit a Project Alteration Request or use departmental funds to cover the difference.", " ")</f>
        <v xml:space="preserve"> </v>
      </c>
    </row>
    <row r="23" spans="1:9" ht="19.5" thickBot="1">
      <c r="B23" s="139" t="s">
        <v>46</v>
      </c>
      <c r="C23" s="140"/>
      <c r="D23" s="140"/>
      <c r="E23" s="140"/>
      <c r="F23" s="140"/>
      <c r="G23" s="141"/>
      <c r="H23" s="64" t="str">
        <f t="shared" si="6"/>
        <v xml:space="preserve"> </v>
      </c>
      <c r="I23" s="56" t="str">
        <f t="shared" si="7"/>
        <v xml:space="preserve"> </v>
      </c>
    </row>
    <row r="24" spans="1:9">
      <c r="A24" s="7"/>
      <c r="B24" s="5" t="s">
        <v>47</v>
      </c>
      <c r="C24" s="57" t="s">
        <v>29</v>
      </c>
      <c r="D24" s="44" t="str">
        <f>$D$5</f>
        <v>FY2026 Approved Budget</v>
      </c>
      <c r="E24" s="45" t="str">
        <f>$E$5</f>
        <v>FY2026 Expenses</v>
      </c>
      <c r="F24" s="46" t="str">
        <f>$F$5</f>
        <v>FY2026 Difference</v>
      </c>
      <c r="G24" s="86" t="s">
        <v>30</v>
      </c>
      <c r="H24" s="64" t="str">
        <f t="shared" si="6"/>
        <v xml:space="preserve"> </v>
      </c>
      <c r="I24" s="56" t="str">
        <f t="shared" si="7"/>
        <v xml:space="preserve"> </v>
      </c>
    </row>
    <row r="25" spans="1:9" ht="15.75" thickBot="1">
      <c r="B25" s="8" t="s">
        <v>48</v>
      </c>
      <c r="C25" s="9"/>
      <c r="D25" s="80">
        <v>8050</v>
      </c>
      <c r="E25" s="66">
        <v>7787.02</v>
      </c>
      <c r="F25" s="52">
        <f t="shared" ref="F25" si="8">D25-E25</f>
        <v>262.97999999999956</v>
      </c>
      <c r="G25" s="87" t="s">
        <v>49</v>
      </c>
      <c r="H25" s="64"/>
      <c r="I25" s="56"/>
    </row>
    <row r="26" spans="1:9" ht="18.75">
      <c r="B26" s="137" t="s">
        <v>50</v>
      </c>
      <c r="C26" s="154"/>
      <c r="D26" s="18">
        <f>SUM(D25:D25)</f>
        <v>8050</v>
      </c>
      <c r="E26" s="19">
        <f>SUM(E25:E25)</f>
        <v>7787.02</v>
      </c>
      <c r="F26" s="20">
        <f>SUM(F25:F25)</f>
        <v>262.97999999999956</v>
      </c>
      <c r="G26" s="90"/>
      <c r="H26" s="64" t="str">
        <f t="shared" si="6"/>
        <v xml:space="preserve"> </v>
      </c>
      <c r="I26" s="116" t="str">
        <f>IF(H26="OVER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7" spans="1:9" ht="15.75" thickBot="1">
      <c r="B27" s="23"/>
      <c r="C27" s="24"/>
      <c r="D27" s="25"/>
      <c r="E27" s="25"/>
      <c r="F27" s="25"/>
      <c r="G27" s="91"/>
      <c r="H27" s="64"/>
      <c r="I27" s="56"/>
    </row>
    <row r="28" spans="1:9" ht="19.5" hidden="1" thickBot="1">
      <c r="B28" s="139" t="s">
        <v>51</v>
      </c>
      <c r="C28" s="140"/>
      <c r="D28" s="140"/>
      <c r="E28" s="140"/>
      <c r="F28" s="140"/>
      <c r="G28" s="141"/>
      <c r="H28" s="64"/>
      <c r="I28" s="56"/>
    </row>
    <row r="29" spans="1:9" hidden="1">
      <c r="A29" s="7"/>
      <c r="B29" s="5" t="s">
        <v>52</v>
      </c>
      <c r="C29" s="6" t="s">
        <v>29</v>
      </c>
      <c r="D29" s="44" t="str">
        <f>$D$5</f>
        <v>FY2026 Approved Budget</v>
      </c>
      <c r="E29" s="45" t="str">
        <f>$E$5</f>
        <v>FY2026 Expenses</v>
      </c>
      <c r="F29" s="46" t="str">
        <f>$F$5</f>
        <v>FY2026 Difference</v>
      </c>
      <c r="G29" s="86" t="s">
        <v>30</v>
      </c>
      <c r="H29" s="64"/>
      <c r="I29" s="56"/>
    </row>
    <row r="30" spans="1:9" ht="15.75" hidden="1" thickBot="1">
      <c r="B30" s="8" t="s">
        <v>51</v>
      </c>
      <c r="C30" s="9"/>
      <c r="D30" s="50"/>
      <c r="E30" s="66"/>
      <c r="F30" s="52">
        <f t="shared" ref="F30" si="9">D30-E30</f>
        <v>0</v>
      </c>
      <c r="G30" s="92"/>
      <c r="H30" s="64"/>
      <c r="I30" s="56"/>
    </row>
    <row r="31" spans="1:9" ht="20.25" hidden="1" thickTop="1" thickBot="1">
      <c r="B31" s="142" t="s">
        <v>53</v>
      </c>
      <c r="C31" s="143"/>
      <c r="D31" s="18">
        <f>SUM(D30:D30)</f>
        <v>0</v>
      </c>
      <c r="E31" s="19">
        <f>SUM(E30:E30)</f>
        <v>0</v>
      </c>
      <c r="F31" s="20">
        <f>D31-E31</f>
        <v>0</v>
      </c>
      <c r="G31" s="90"/>
      <c r="H31" s="64" t="str">
        <f t="shared" ref="H31" si="10">IF(F31&lt;0,"OVER APPROVED BUDGET"," ")</f>
        <v xml:space="preserve"> </v>
      </c>
      <c r="I31" s="116" t="str">
        <f>IF(H31="OVER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32" spans="1:9" ht="15.75" thickBot="1">
      <c r="B32" s="26"/>
      <c r="C32" s="27"/>
      <c r="D32" s="15"/>
      <c r="E32" s="15"/>
      <c r="F32" s="15"/>
      <c r="G32" s="89"/>
      <c r="H32" s="64"/>
      <c r="I32" s="56"/>
    </row>
    <row r="33" spans="1:9" ht="19.5" thickBot="1">
      <c r="B33" s="139" t="s">
        <v>54</v>
      </c>
      <c r="C33" s="140"/>
      <c r="D33" s="140"/>
      <c r="E33" s="140"/>
      <c r="F33" s="140"/>
      <c r="G33" s="141"/>
      <c r="H33" s="64"/>
      <c r="I33" s="56"/>
    </row>
    <row r="34" spans="1:9">
      <c r="A34" s="7"/>
      <c r="B34" s="5" t="s">
        <v>52</v>
      </c>
      <c r="C34" s="6" t="s">
        <v>29</v>
      </c>
      <c r="D34" s="44" t="str">
        <f>$D$5</f>
        <v>FY2026 Approved Budget</v>
      </c>
      <c r="E34" s="45" t="str">
        <f>$E$5</f>
        <v>FY2026 Expenses</v>
      </c>
      <c r="F34" s="46" t="str">
        <f>$F$5</f>
        <v>FY2026 Difference</v>
      </c>
      <c r="G34" s="86" t="s">
        <v>30</v>
      </c>
      <c r="H34" s="64"/>
      <c r="I34" s="56"/>
    </row>
    <row r="35" spans="1:9">
      <c r="B35" s="8" t="s">
        <v>55</v>
      </c>
      <c r="C35" s="72"/>
      <c r="D35" s="50">
        <v>300</v>
      </c>
      <c r="E35" s="66"/>
      <c r="F35" s="52">
        <f t="shared" ref="F35" si="11">D35-E35</f>
        <v>300</v>
      </c>
      <c r="G35" s="93"/>
      <c r="H35" s="64"/>
      <c r="I35" s="56"/>
    </row>
    <row r="36" spans="1:9">
      <c r="B36" s="8" t="s">
        <v>56</v>
      </c>
      <c r="C36" s="72"/>
      <c r="D36" s="50"/>
      <c r="E36" s="66"/>
      <c r="F36" s="52">
        <f t="shared" ref="F36:F37" si="12">D36-E36</f>
        <v>0</v>
      </c>
      <c r="G36" s="93"/>
      <c r="H36" s="64"/>
      <c r="I36" s="56"/>
    </row>
    <row r="37" spans="1:9">
      <c r="B37" s="48" t="s">
        <v>57</v>
      </c>
      <c r="C37" s="73"/>
      <c r="D37" s="54"/>
      <c r="E37" s="74"/>
      <c r="F37" s="52">
        <f t="shared" si="12"/>
        <v>0</v>
      </c>
      <c r="G37" s="93"/>
      <c r="H37" s="64"/>
      <c r="I37" s="56"/>
    </row>
    <row r="38" spans="1:9" ht="15.75" thickBot="1">
      <c r="B38" s="10" t="s">
        <v>58</v>
      </c>
      <c r="C38" s="75"/>
      <c r="D38" s="51"/>
      <c r="E38" s="67"/>
      <c r="F38" s="53">
        <f>D38-E38</f>
        <v>0</v>
      </c>
      <c r="G38" s="93"/>
      <c r="H38" s="64"/>
      <c r="I38" s="56"/>
    </row>
    <row r="39" spans="1:9" ht="18.75">
      <c r="B39" s="137" t="s">
        <v>59</v>
      </c>
      <c r="C39" s="138"/>
      <c r="D39" s="18">
        <f>SUM(D35:D38)</f>
        <v>300</v>
      </c>
      <c r="E39" s="19">
        <f>SUM(E35:E38)</f>
        <v>0</v>
      </c>
      <c r="F39" s="20">
        <f>D39-E39</f>
        <v>300</v>
      </c>
      <c r="G39" s="90"/>
      <c r="H39" s="64"/>
      <c r="I39" s="116" t="str">
        <f>IF(H39="OVER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0" spans="1:9">
      <c r="B40" s="23"/>
      <c r="C40" s="24"/>
      <c r="D40" s="25"/>
      <c r="E40" s="25"/>
      <c r="F40" s="25"/>
      <c r="G40" s="91"/>
      <c r="H40" s="64"/>
      <c r="I40" s="56"/>
    </row>
    <row r="41" spans="1:9" ht="18.75">
      <c r="B41" s="144" t="s">
        <v>60</v>
      </c>
      <c r="C41" s="145"/>
      <c r="D41" s="145"/>
      <c r="E41" s="145"/>
      <c r="F41" s="145"/>
      <c r="G41" s="146"/>
      <c r="H41" s="64"/>
      <c r="I41" s="56"/>
    </row>
    <row r="42" spans="1:9">
      <c r="A42" s="7"/>
      <c r="B42" s="14"/>
      <c r="C42" s="15"/>
      <c r="D42" s="44" t="str">
        <f>$D$5</f>
        <v>FY2026 Approved Budget</v>
      </c>
      <c r="E42" s="45" t="str">
        <f>$E$5</f>
        <v>FY2026 Expenses</v>
      </c>
      <c r="F42" s="46" t="str">
        <f>$F$5</f>
        <v>FY2026 Difference</v>
      </c>
      <c r="G42" s="86" t="s">
        <v>30</v>
      </c>
      <c r="H42" s="64"/>
      <c r="I42" s="56"/>
    </row>
    <row r="43" spans="1:9" ht="18.75">
      <c r="B43" s="142" t="s">
        <v>61</v>
      </c>
      <c r="C43" s="143"/>
      <c r="D43" s="35">
        <f>SUM(D10,D17,D21,D26,D31,D39,)</f>
        <v>16190</v>
      </c>
      <c r="E43" s="36">
        <f>SUM(E10,E17,E21,E26,E31,E39,)</f>
        <v>16201</v>
      </c>
      <c r="F43" s="60">
        <f>D43-E43</f>
        <v>-11</v>
      </c>
      <c r="G43" s="90"/>
      <c r="H43" s="64"/>
      <c r="I43" s="116"/>
    </row>
    <row r="44" spans="1:9">
      <c r="B44" s="29"/>
      <c r="C44" s="25"/>
      <c r="D44" s="25"/>
      <c r="E44" s="25"/>
      <c r="F44" s="25"/>
      <c r="G44" s="91"/>
      <c r="H44" s="64"/>
      <c r="I44" s="56"/>
    </row>
    <row r="45" spans="1:9" s="31" customFormat="1" ht="26.25">
      <c r="A45" s="30"/>
      <c r="B45" s="147" t="str">
        <f>_xlfn.CONCAT('Project Information Summary'!C10, " ", "Budget Summary")</f>
        <v>FY2026 Budget Summary</v>
      </c>
      <c r="C45" s="148"/>
      <c r="D45" s="149"/>
      <c r="E45" s="149"/>
      <c r="F45" s="149"/>
      <c r="G45" s="150"/>
      <c r="H45" s="64"/>
      <c r="I45" s="56"/>
    </row>
    <row r="46" spans="1:9">
      <c r="B46" s="14"/>
      <c r="C46" s="15"/>
      <c r="D46" s="44" t="str">
        <f>$D$5</f>
        <v>FY2026 Approved Budget</v>
      </c>
      <c r="E46" s="45" t="str">
        <f>$E$5</f>
        <v>FY2026 Expenses</v>
      </c>
      <c r="F46" s="46" t="str">
        <f>$F$5</f>
        <v>FY2026 Difference</v>
      </c>
      <c r="G46" s="86" t="s">
        <v>30</v>
      </c>
      <c r="H46" s="64"/>
      <c r="I46" s="56"/>
    </row>
    <row r="47" spans="1:9" ht="26.25">
      <c r="B47" s="132" t="s">
        <v>62</v>
      </c>
      <c r="C47" s="133"/>
      <c r="D47" s="58">
        <f>ROUNDUP(D43,-2)</f>
        <v>16200</v>
      </c>
      <c r="E47" s="36">
        <f>E43</f>
        <v>16201</v>
      </c>
      <c r="F47" s="59">
        <f>D47-E47</f>
        <v>-1</v>
      </c>
      <c r="G47" s="90"/>
      <c r="H47" s="64"/>
      <c r="I47" s="116"/>
    </row>
    <row r="48" spans="1:9">
      <c r="B48" s="14"/>
      <c r="C48" s="15"/>
      <c r="D48" s="28"/>
      <c r="E48" s="28"/>
      <c r="F48" s="28"/>
      <c r="G48" s="94"/>
      <c r="H48" s="64"/>
      <c r="I48" s="56"/>
    </row>
    <row r="49" spans="2:9">
      <c r="B49" s="29"/>
      <c r="C49" s="25"/>
      <c r="D49" s="25"/>
      <c r="E49" s="25"/>
      <c r="F49" s="25"/>
      <c r="G49" s="91"/>
      <c r="H49" s="64"/>
      <c r="I49" s="56"/>
    </row>
    <row r="50" spans="2:9" ht="26.25">
      <c r="B50" s="147" t="s">
        <v>63</v>
      </c>
      <c r="C50" s="148"/>
      <c r="D50" s="148"/>
      <c r="E50" s="148"/>
      <c r="F50" s="148"/>
      <c r="G50" s="150"/>
      <c r="H50" s="64"/>
      <c r="I50" s="56"/>
    </row>
    <row r="51" spans="2:9">
      <c r="B51" s="14"/>
      <c r="C51" s="15"/>
      <c r="D51" s="134" t="str">
        <f>'Project Information Summary'!C10</f>
        <v>FY2026</v>
      </c>
      <c r="E51" s="135"/>
      <c r="F51" s="136"/>
      <c r="G51" s="95" t="s">
        <v>30</v>
      </c>
      <c r="H51" s="64"/>
      <c r="I51" s="56"/>
    </row>
    <row r="52" spans="2:9" ht="26.25">
      <c r="B52" s="132" t="s">
        <v>64</v>
      </c>
      <c r="C52" s="133"/>
      <c r="D52" s="63"/>
      <c r="E52" s="62">
        <f>IF(F47&lt;0,0,F47)</f>
        <v>0</v>
      </c>
      <c r="F52" s="81"/>
      <c r="G52" s="96"/>
      <c r="H52" s="64"/>
      <c r="I52" s="116"/>
    </row>
    <row r="53" spans="2:9" ht="30" customHeight="1">
      <c r="B53" s="32"/>
      <c r="C53" s="33"/>
      <c r="D53" s="34"/>
      <c r="E53" s="34"/>
      <c r="F53" s="34"/>
      <c r="G53" s="97"/>
      <c r="H53" s="65"/>
      <c r="I53" s="116"/>
    </row>
    <row r="54" spans="2:9">
      <c r="B54" s="32"/>
      <c r="C54" s="33"/>
      <c r="D54" s="34"/>
      <c r="E54" s="34"/>
      <c r="F54" s="34"/>
      <c r="G54" s="97"/>
    </row>
    <row r="55" spans="2:9">
      <c r="B55" s="32"/>
      <c r="C55" s="33"/>
      <c r="D55" s="34"/>
      <c r="E55" s="34"/>
      <c r="F55" s="34"/>
      <c r="G55" s="97"/>
    </row>
    <row r="56" spans="2:9">
      <c r="B56" s="32"/>
      <c r="C56" s="33"/>
      <c r="D56" s="34"/>
      <c r="E56" s="34"/>
      <c r="F56" s="34"/>
      <c r="G56" s="97"/>
    </row>
    <row r="57" spans="2:9">
      <c r="B57" s="33"/>
      <c r="C57" s="33"/>
      <c r="D57" s="34"/>
      <c r="E57" s="131"/>
      <c r="F57" s="34"/>
      <c r="G57" s="97"/>
    </row>
    <row r="58" spans="2:9">
      <c r="E58" s="130"/>
    </row>
    <row r="59" spans="2:9">
      <c r="D59" s="130"/>
    </row>
    <row r="60" spans="2:9">
      <c r="D60" s="130"/>
      <c r="E60" s="130"/>
    </row>
    <row r="62" spans="2:9">
      <c r="D62" s="130"/>
    </row>
    <row r="65" spans="4:4">
      <c r="D65" s="130"/>
    </row>
  </sheetData>
  <protectedRanges>
    <protectedRange sqref="C35:E38" name="Travel"/>
    <protectedRange sqref="C30:F30 F35:F38" name="Capital Equipment"/>
    <protectedRange sqref="C25:F25" name="Supplies"/>
    <protectedRange sqref="G6:G10 G13:G17 G20:G21 G43 G47 G52 G25:G26 G30:G31 G35:G39" name="Notes"/>
  </protectedRanges>
  <mergeCells count="18">
    <mergeCell ref="B2:G2"/>
    <mergeCell ref="B4:G4"/>
    <mergeCell ref="B26:C26"/>
    <mergeCell ref="B17:C17"/>
    <mergeCell ref="B23:G23"/>
    <mergeCell ref="B21:C21"/>
    <mergeCell ref="B10:C10"/>
    <mergeCell ref="B52:C52"/>
    <mergeCell ref="D51:F51"/>
    <mergeCell ref="B39:C39"/>
    <mergeCell ref="B28:G28"/>
    <mergeCell ref="B31:C31"/>
    <mergeCell ref="B33:G33"/>
    <mergeCell ref="B41:G41"/>
    <mergeCell ref="B43:C43"/>
    <mergeCell ref="B47:C47"/>
    <mergeCell ref="B45:G45"/>
    <mergeCell ref="B50:G50"/>
  </mergeCells>
  <conditionalFormatting sqref="F1:F1048576">
    <cfRule type="cellIs" dxfId="1" priority="2" operator="lessThan">
      <formula>0</formula>
    </cfRule>
  </conditionalFormatting>
  <conditionalFormatting sqref="H6:H53">
    <cfRule type="containsText" dxfId="0" priority="11" operator="containsText" text="OVER BUDGET">
      <formula>NOT(ISERROR(SEARCH("OVER BUDGET",H6)))</formula>
    </cfRule>
  </conditionalFormatting>
  <dataValidations count="1">
    <dataValidation allowBlank="1" showInputMessage="1" showErrorMessage="1" promptTitle="Additional Information" prompt="More information on Capital Equipment can be found in the Additional Info &amp; Definitions sheet. " sqref="B28:G28" xr:uid="{F5E56512-9A1E-44E5-917F-4829607AD3DE}"/>
  </dataValidations>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29D80DA73D0024C9B533841C956BF4A" ma:contentTypeVersion="19" ma:contentTypeDescription="Create a new document." ma:contentTypeScope="" ma:versionID="667e6c98e1de73a35f05176f170bee52">
  <xsd:schema xmlns:xsd="http://www.w3.org/2001/XMLSchema" xmlns:xs="http://www.w3.org/2001/XMLSchema" xmlns:p="http://schemas.microsoft.com/office/2006/metadata/properties" xmlns:ns2="6f7fe747-9619-4bf6-9a12-ea6a6eb0fb61" xmlns:ns3="c5c5f828-e87a-4676-9ab8-38db4895ca32" targetNamespace="http://schemas.microsoft.com/office/2006/metadata/properties" ma:root="true" ma:fieldsID="69cb239253a7487a327be66fc8973d18" ns2:_="" ns3:_="">
    <xsd:import namespace="6f7fe747-9619-4bf6-9a12-ea6a6eb0fb61"/>
    <xsd:import namespace="c5c5f828-e87a-4676-9ab8-38db4895ca3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Location" minOccurs="0"/>
                <xsd:element ref="ns2:DateTim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fe747-9619-4bf6-9a12-ea6a6eb0f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DateTime" ma:index="23" nillable="true" ma:displayName="Date &amp; Time" ma:format="DateOnly" ma:internalName="DateTime">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c5f828-e87a-4676-9ab8-38db4895ca3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0f691d7-ec98-4c73-a5cb-db0dda1cc6c2}" ma:internalName="TaxCatchAll" ma:showField="CatchAllData" ma:web="c5c5f828-e87a-4676-9ab8-38db4895ca3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f7fe747-9619-4bf6-9a12-ea6a6eb0fb61">
      <Terms xmlns="http://schemas.microsoft.com/office/infopath/2007/PartnerControls"/>
    </lcf76f155ced4ddcb4097134ff3c332f>
    <TaxCatchAll xmlns="c5c5f828-e87a-4676-9ab8-38db4895ca32" xsi:nil="true"/>
    <DateTime xmlns="6f7fe747-9619-4bf6-9a12-ea6a6eb0fb61" xsi:nil="true"/>
  </documentManagement>
</p:properties>
</file>

<file path=customXml/itemProps1.xml><?xml version="1.0" encoding="utf-8"?>
<ds:datastoreItem xmlns:ds="http://schemas.openxmlformats.org/officeDocument/2006/customXml" ds:itemID="{C07958DB-BD35-45B4-881E-0A6F2C0B5869}"/>
</file>

<file path=customXml/itemProps2.xml><?xml version="1.0" encoding="utf-8"?>
<ds:datastoreItem xmlns:ds="http://schemas.openxmlformats.org/officeDocument/2006/customXml" ds:itemID="{D156B641-D1A1-41AC-9AE4-E1DD2D54497A}"/>
</file>

<file path=customXml/itemProps3.xml><?xml version="1.0" encoding="utf-8"?>
<ds:datastoreItem xmlns:ds="http://schemas.openxmlformats.org/officeDocument/2006/customXml" ds:itemID="{2C328603-7D24-4D6E-8508-4ADE39CBF8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Mary</dc:creator>
  <cp:keywords/>
  <dc:description/>
  <cp:lastModifiedBy/>
  <cp:revision/>
  <dcterms:created xsi:type="dcterms:W3CDTF">2021-07-07T22:51:00Z</dcterms:created>
  <dcterms:modified xsi:type="dcterms:W3CDTF">2026-08-05T22:49:37Z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0x010100529D80DA73D0024C9B533841C956BF4A</vt:lpwstr>
  </property>
  <property fmtid="{D5CDD505-2E9C-101B-9397-08002B2CF9AE}" pid="3" name="MediaServiceImageTags">
    <vt:lpwstr/>
  </property>
</Properties>
</file>