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emailarizona-my.sharepoint.com/personal/tledbetter_arizona_edu/Documents/Documents/Computer/Campus Sustainability Fund/"/>
    </mc:Choice>
  </mc:AlternateContent>
  <xr:revisionPtr revIDLastSave="0" documentId="8_{8C35DE2F-9185-46FA-B407-5C382490AA53}" xr6:coauthVersionLast="47" xr6:coauthVersionMax="47" xr10:uidLastSave="{00000000-0000-0000-0000-000000000000}"/>
  <bookViews>
    <workbookView xWindow="-98" yWindow="-98" windowWidth="28996" windowHeight="15796" firstSheet="1" activeTab="1" xr2:uid="{00000000-000D-0000-FFFF-FFFF00000000}"/>
  </bookViews>
  <sheets>
    <sheet name="Project Information Summary" sheetId="3" r:id="rId1"/>
    <sheet name="Operating Budge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hdEFaCYVPQCMW7aTHlj8ocpa6SAQ=="/>
    </ext>
  </extLst>
</workbook>
</file>

<file path=xl/calcChain.xml><?xml version="1.0" encoding="utf-8"?>
<calcChain xmlns="http://schemas.openxmlformats.org/spreadsheetml/2006/main">
  <c r="E8" i="1" l="1"/>
  <c r="C16" i="3"/>
  <c r="D16" i="3"/>
  <c r="B2" i="1"/>
  <c r="B2" i="3"/>
  <c r="F35" i="1"/>
  <c r="F30" i="1"/>
  <c r="F6" i="1"/>
  <c r="F13" i="1"/>
  <c r="F25" i="1"/>
  <c r="D37" i="3"/>
  <c r="C37" i="3"/>
  <c r="E27" i="3"/>
  <c r="C26" i="3"/>
  <c r="D26" i="3"/>
  <c r="D34" i="3"/>
  <c r="E37" i="3"/>
  <c r="E26" i="3"/>
  <c r="C34" i="3"/>
  <c r="D32" i="3"/>
  <c r="C32" i="3"/>
  <c r="B26" i="3"/>
  <c r="E28" i="3"/>
  <c r="E29" i="3"/>
  <c r="E30" i="3"/>
  <c r="E31" i="3"/>
  <c r="E32" i="3" l="1"/>
  <c r="D51" i="1" l="1"/>
  <c r="B45" i="1"/>
  <c r="E15" i="3"/>
  <c r="F5" i="1" s="1"/>
  <c r="D15" i="3"/>
  <c r="C15" i="3"/>
  <c r="D5" i="1" s="1"/>
  <c r="D19" i="3"/>
  <c r="C19" i="3"/>
  <c r="D18" i="3"/>
  <c r="C18" i="3"/>
  <c r="D17" i="3"/>
  <c r="C17" i="3"/>
  <c r="E5" i="1" l="1"/>
  <c r="F46" i="1" l="1"/>
  <c r="E46" i="1"/>
  <c r="D46" i="1"/>
  <c r="F42" i="1"/>
  <c r="E42" i="1"/>
  <c r="D42" i="1"/>
  <c r="F34" i="1"/>
  <c r="E34" i="1"/>
  <c r="D34" i="1"/>
  <c r="F29" i="1"/>
  <c r="E29" i="1"/>
  <c r="D29" i="1"/>
  <c r="F24" i="1"/>
  <c r="H24" i="1" s="1"/>
  <c r="I24" i="1" s="1"/>
  <c r="E24" i="1"/>
  <c r="D24" i="1"/>
  <c r="F19" i="1"/>
  <c r="E19" i="1"/>
  <c r="D19" i="1"/>
  <c r="F12" i="1"/>
  <c r="E12" i="1"/>
  <c r="D12" i="1"/>
  <c r="F7" i="1"/>
  <c r="F8" i="1"/>
  <c r="F9" i="1"/>
  <c r="H22" i="1"/>
  <c r="I22" i="1" s="1"/>
  <c r="H23" i="1"/>
  <c r="I23" i="1" s="1"/>
  <c r="F38" i="1"/>
  <c r="F37" i="1"/>
  <c r="F36" i="1"/>
  <c r="F20" i="1" l="1"/>
  <c r="F16" i="1"/>
  <c r="F15" i="1"/>
  <c r="E18" i="3" s="1"/>
  <c r="F14" i="1"/>
  <c r="E17" i="3" s="1"/>
  <c r="E16" i="3"/>
  <c r="E19" i="3" l="1"/>
  <c r="E39" i="1"/>
  <c r="D22" i="3" s="1"/>
  <c r="D39" i="1"/>
  <c r="C22" i="3" s="1"/>
  <c r="F39" i="1" l="1"/>
  <c r="D26" i="1"/>
  <c r="C20" i="3" s="1"/>
  <c r="D31" i="1"/>
  <c r="C21" i="3" s="1"/>
  <c r="E31" i="1"/>
  <c r="D21" i="3" s="1"/>
  <c r="E26" i="1"/>
  <c r="D20" i="3" s="1"/>
  <c r="D23" i="3" s="1"/>
  <c r="F26" i="1"/>
  <c r="E20" i="3" s="1"/>
  <c r="H39" i="1" l="1"/>
  <c r="I39" i="1" s="1"/>
  <c r="E22" i="3"/>
  <c r="H26" i="1"/>
  <c r="I26" i="1" s="1"/>
  <c r="F31" i="1"/>
  <c r="D21" i="1"/>
  <c r="E21" i="1"/>
  <c r="E21" i="3" l="1"/>
  <c r="H31" i="1"/>
  <c r="I31" i="1" s="1"/>
  <c r="F21" i="1"/>
  <c r="H21" i="1" s="1"/>
  <c r="I21" i="1" s="1"/>
  <c r="E10" i="1"/>
  <c r="D10" i="1" l="1"/>
  <c r="F10" i="1" s="1"/>
  <c r="H10" i="1" s="1"/>
  <c r="I10" i="1" s="1"/>
  <c r="E17" i="1"/>
  <c r="D17" i="1"/>
  <c r="F17" i="1" l="1"/>
  <c r="H17" i="1" s="1"/>
  <c r="I17" i="1" s="1"/>
  <c r="D43" i="1"/>
  <c r="D47" i="1" s="1"/>
  <c r="E43" i="1"/>
  <c r="E47" i="1" s="1"/>
  <c r="F47" i="1" l="1"/>
  <c r="E52" i="1" s="1"/>
  <c r="C23" i="3"/>
  <c r="E23" i="3" s="1"/>
  <c r="F43" i="1"/>
  <c r="H43" i="1" s="1"/>
  <c r="I43" i="1" s="1"/>
  <c r="D35" i="3" l="1"/>
  <c r="D38" i="3" s="1"/>
  <c r="C35" i="3" l="1"/>
  <c r="C38" i="3" s="1"/>
  <c r="E38" i="3" l="1"/>
  <c r="H47" i="1"/>
  <c r="I53" i="1"/>
  <c r="H52" i="1"/>
  <c r="I52" i="1" s="1"/>
  <c r="F38" i="3" l="1"/>
  <c r="G38" i="3" s="1"/>
  <c r="F23" i="3"/>
  <c r="G23" i="3" s="1"/>
  <c r="I47" i="1"/>
</calcChain>
</file>

<file path=xl/sharedStrings.xml><?xml version="1.0" encoding="utf-8"?>
<sst xmlns="http://schemas.openxmlformats.org/spreadsheetml/2006/main" count="88" uniqueCount="64">
  <si>
    <t>Project Information Summary</t>
  </si>
  <si>
    <t>Project Name</t>
  </si>
  <si>
    <t>Environmental Learning Experiences for Undergrads</t>
  </si>
  <si>
    <t>Department Name</t>
  </si>
  <si>
    <t>Teaching, Learning, and Sociocultural Studies</t>
  </si>
  <si>
    <t>Department Account Number</t>
  </si>
  <si>
    <t>Subaccount Number</t>
  </si>
  <si>
    <t>Project Code</t>
  </si>
  <si>
    <t>AG 26.55</t>
  </si>
  <si>
    <t>Fiscal Year</t>
  </si>
  <si>
    <t>FY2026</t>
  </si>
  <si>
    <t>Project Start Date</t>
  </si>
  <si>
    <t>July 2025</t>
  </si>
  <si>
    <t>Project End Date</t>
  </si>
  <si>
    <t>June 30, 2027</t>
  </si>
  <si>
    <t>Project Budget Summary</t>
  </si>
  <si>
    <t>Total Full Benefit Employee Wages &amp; ERE</t>
  </si>
  <si>
    <t>Total Ancillary Employee Wages &amp; ERE</t>
  </si>
  <si>
    <t>Total Student Employee Wages &amp; ERE</t>
  </si>
  <si>
    <t>Total Graduate Assistant Stipends, ERE, &amp; Tuition Remission</t>
  </si>
  <si>
    <t>Total Supplies &amp; Related Operations</t>
  </si>
  <si>
    <t>Total Capital Equipment</t>
  </si>
  <si>
    <t>Total Travel</t>
  </si>
  <si>
    <t>Total Budget</t>
  </si>
  <si>
    <t>Additional Funding Sources Summary</t>
  </si>
  <si>
    <t xml:space="preserve">Total Additional Funding Sources     </t>
  </si>
  <si>
    <t xml:space="preserve">Total Project Funding Across All Sources     </t>
  </si>
  <si>
    <t xml:space="preserve">Percent of Project Funded by the CSF     </t>
  </si>
  <si>
    <t>Personnel, Employee Related Expenses, &amp; Tuition Remission</t>
  </si>
  <si>
    <t>Category</t>
  </si>
  <si>
    <t>Expense Summary</t>
  </si>
  <si>
    <t>Notes and/or Justification of Expense</t>
  </si>
  <si>
    <t>Personnel Wages</t>
  </si>
  <si>
    <t>Full Benefit Employees (Staff &amp; Faculty) Wages</t>
  </si>
  <si>
    <t>Ancillary Employees Wages</t>
  </si>
  <si>
    <t>Student Employees Wages</t>
  </si>
  <si>
    <t>Graduate Assistants Stipends</t>
  </si>
  <si>
    <t xml:space="preserve">Total Personnel Wages     </t>
  </si>
  <si>
    <t>Employee Related Expenses (ERE)</t>
  </si>
  <si>
    <t xml:space="preserve">Full Benefit Employees ERE </t>
  </si>
  <si>
    <t xml:space="preserve">Ancillary Employees ERE </t>
  </si>
  <si>
    <t xml:space="preserve">Student Employees ERE </t>
  </si>
  <si>
    <t xml:space="preserve">Graduate Assistants ERE </t>
  </si>
  <si>
    <t xml:space="preserve">Total Employee Related Expenses     </t>
  </si>
  <si>
    <t xml:space="preserve">Graduate Assistant Tuition Remission </t>
  </si>
  <si>
    <t>Total Tuition Remission</t>
  </si>
  <si>
    <t>Supplies &amp; Related Operations</t>
  </si>
  <si>
    <t>Category (Object Codes 3000-5935)</t>
  </si>
  <si>
    <t>Supplies/Operations Expenses</t>
  </si>
  <si>
    <t xml:space="preserve">Total Supplies &amp; Related Operations     </t>
  </si>
  <si>
    <t>Capital Equipment</t>
  </si>
  <si>
    <t>Category  (Object Codes 6000-6342)</t>
  </si>
  <si>
    <t xml:space="preserve">Total Capital Equipment     </t>
  </si>
  <si>
    <t>Travel</t>
  </si>
  <si>
    <t>Air Travel</t>
  </si>
  <si>
    <t>Ground Travel</t>
  </si>
  <si>
    <t>Hotels</t>
  </si>
  <si>
    <t>Other Travel</t>
  </si>
  <si>
    <t xml:space="preserve">Total Travel     </t>
  </si>
  <si>
    <t>Subtotal Annual Grant Approved Budget</t>
  </si>
  <si>
    <t xml:space="preserve">Subtotal All Expenses     </t>
  </si>
  <si>
    <t>Total Project Expenses</t>
  </si>
  <si>
    <t>Funding Remaining</t>
  </si>
  <si>
    <t>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</si>
</sst>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dd\-mmm\-yy"/>
  </numFmts>
  <fonts count="17">
    <font>
      <sz val="11"/>
      <color theme="1"/>
      <name val="Arial"/>
    </font>
    <font>
      <sz val="11"/>
      <color theme="1"/>
      <name val="Arial"/>
      <family val="2"/>
    </font>
    <font>
      <b/>
      <sz val="11"/>
      <color theme="0"/>
      <name val="Calibri"/>
      <family val="2"/>
      <scheme val="major"/>
    </font>
    <font>
      <sz val="11"/>
      <color theme="1"/>
      <name val="Calibri"/>
      <family val="2"/>
      <scheme val="major"/>
    </font>
    <font>
      <b/>
      <sz val="20"/>
      <color rgb="FFFFFFFF"/>
      <name val="Calibri"/>
      <family val="2"/>
      <scheme val="major"/>
    </font>
    <font>
      <b/>
      <sz val="11"/>
      <color theme="1"/>
      <name val="Calibri"/>
      <family val="2"/>
      <scheme val="major"/>
    </font>
    <font>
      <b/>
      <sz val="11"/>
      <color rgb="FFFFFFFF"/>
      <name val="Calibri"/>
      <family val="2"/>
      <scheme val="major"/>
    </font>
    <font>
      <b/>
      <sz val="14"/>
      <color theme="0"/>
      <name val="Calibri"/>
      <family val="2"/>
      <scheme val="major"/>
    </font>
    <font>
      <sz val="11"/>
      <color theme="0"/>
      <name val="Calibri"/>
      <family val="2"/>
      <scheme val="major"/>
    </font>
    <font>
      <b/>
      <sz val="20"/>
      <color theme="0"/>
      <name val="Calibri"/>
      <family val="2"/>
      <scheme val="major"/>
    </font>
    <font>
      <b/>
      <sz val="11"/>
      <name val="Calibri"/>
      <family val="2"/>
      <scheme val="major"/>
    </font>
    <font>
      <sz val="11"/>
      <color theme="1"/>
      <name val="Arial"/>
      <family val="2"/>
    </font>
    <font>
      <sz val="11"/>
      <name val="Calibri"/>
      <family val="2"/>
      <scheme val="major"/>
    </font>
    <font>
      <b/>
      <sz val="11"/>
      <color rgb="FFFF0000"/>
      <name val="Calibri"/>
      <family val="2"/>
      <scheme val="major"/>
    </font>
    <font>
      <b/>
      <sz val="11"/>
      <color theme="9"/>
      <name val="Calibri"/>
      <family val="2"/>
      <scheme val="major"/>
    </font>
    <font>
      <b/>
      <sz val="14"/>
      <name val="Calibri"/>
      <family val="2"/>
      <scheme val="major"/>
    </font>
    <font>
      <sz val="11"/>
      <color rgb="FF000000"/>
      <name val="Calibri"/>
      <family val="2"/>
    </font>
  </fonts>
  <fills count="9">
    <fill>
      <patternFill patternType="none"/>
    </fill>
    <fill>
      <patternFill patternType="gray125"/>
    </fill>
    <fill>
      <patternFill patternType="solid">
        <fgColor rgb="FF0C234B"/>
        <bgColor rgb="FF002060"/>
      </patternFill>
    </fill>
    <fill>
      <patternFill patternType="solid">
        <fgColor rgb="FF0C234B"/>
        <bgColor indexed="64"/>
      </patternFill>
    </fill>
    <fill>
      <patternFill patternType="solid">
        <fgColor rgb="FFAB0520"/>
        <bgColor rgb="FFD8D8D8"/>
      </patternFill>
    </fill>
    <fill>
      <patternFill patternType="solid">
        <fgColor rgb="FFAB0520"/>
        <bgColor indexed="64"/>
      </patternFill>
    </fill>
    <fill>
      <patternFill patternType="solid">
        <fgColor rgb="FF81D3EB"/>
        <bgColor indexed="64"/>
      </patternFill>
    </fill>
    <fill>
      <patternFill patternType="solid">
        <fgColor theme="0" tint="-4.9989318521683403E-2"/>
        <bgColor indexed="64"/>
      </patternFill>
    </fill>
    <fill>
      <patternFill patternType="solid">
        <fgColor rgb="FFFFC000"/>
        <bgColor indexed="64"/>
      </patternFill>
    </fill>
  </fills>
  <borders count="60">
    <border>
      <left/>
      <right/>
      <top/>
      <bottom/>
      <diagonal/>
    </border>
    <border>
      <left/>
      <right/>
      <top/>
      <bottom/>
      <diagonal/>
    </border>
    <border>
      <left style="medium">
        <color auto="1"/>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1" fillId="0" borderId="0" applyFont="0" applyFill="0" applyBorder="0" applyAlignment="0" applyProtection="0"/>
  </cellStyleXfs>
  <cellXfs count="168">
    <xf numFmtId="0" fontId="0" fillId="0" borderId="0" xfId="0"/>
    <xf numFmtId="0" fontId="3" fillId="0" borderId="0" xfId="0" applyFont="1"/>
    <xf numFmtId="0" fontId="5" fillId="0" borderId="10" xfId="0" applyFont="1" applyBorder="1" applyAlignment="1">
      <alignment horizontal="center" vertical="center"/>
    </xf>
    <xf numFmtId="0" fontId="6" fillId="7" borderId="15" xfId="0" applyFont="1" applyFill="1" applyBorder="1" applyAlignment="1">
      <alignment horizontal="center" vertical="center"/>
    </xf>
    <xf numFmtId="0" fontId="6" fillId="7" borderId="17" xfId="0" applyFont="1" applyFill="1" applyBorder="1" applyAlignment="1">
      <alignment horizontal="center" vertical="center"/>
    </xf>
    <xf numFmtId="0" fontId="5" fillId="0" borderId="19" xfId="0" applyFont="1" applyBorder="1" applyAlignment="1">
      <alignment horizontal="left" vertical="center"/>
    </xf>
    <xf numFmtId="0" fontId="5" fillId="0" borderId="26" xfId="0" applyFont="1" applyBorder="1" applyAlignment="1">
      <alignment horizontal="left" vertical="center"/>
    </xf>
    <xf numFmtId="0" fontId="3" fillId="0" borderId="1" xfId="0" applyFont="1" applyBorder="1"/>
    <xf numFmtId="0" fontId="3" fillId="0" borderId="22"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8" xfId="0" applyFont="1" applyBorder="1" applyAlignment="1">
      <alignment horizontal="left" vertical="center"/>
    </xf>
    <xf numFmtId="44" fontId="3" fillId="0" borderId="37" xfId="1" applyFont="1" applyBorder="1" applyAlignment="1">
      <alignment horizontal="center" vertical="center"/>
    </xf>
    <xf numFmtId="44" fontId="3" fillId="0" borderId="32" xfId="1" applyFont="1" applyBorder="1" applyAlignment="1">
      <alignment horizontal="center" vertical="center"/>
    </xf>
    <xf numFmtId="0" fontId="3" fillId="7" borderId="5" xfId="0" applyFont="1" applyFill="1" applyBorder="1" applyAlignment="1">
      <alignment horizontal="left" vertical="center"/>
    </xf>
    <xf numFmtId="0" fontId="3" fillId="7" borderId="1" xfId="0" applyFont="1" applyFill="1" applyBorder="1" applyAlignment="1">
      <alignment horizontal="lef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44" fontId="3" fillId="0" borderId="7" xfId="1" applyFont="1" applyBorder="1" applyAlignment="1">
      <alignment horizontal="center" vertical="center"/>
    </xf>
    <xf numFmtId="44" fontId="3" fillId="0" borderId="47" xfId="1" applyFont="1" applyBorder="1" applyAlignment="1">
      <alignment horizontal="center" vertical="center"/>
    </xf>
    <xf numFmtId="44" fontId="3" fillId="0" borderId="9" xfId="1" applyFont="1" applyBorder="1" applyAlignment="1">
      <alignment horizontal="center" vertical="center"/>
    </xf>
    <xf numFmtId="0" fontId="3" fillId="0" borderId="37" xfId="0" applyFont="1" applyBorder="1" applyAlignment="1">
      <alignment horizontal="left" vertical="center"/>
    </xf>
    <xf numFmtId="0" fontId="3" fillId="0" borderId="40" xfId="0" applyFont="1" applyBorder="1" applyAlignment="1">
      <alignment horizontal="left" vertical="center"/>
    </xf>
    <xf numFmtId="0" fontId="3" fillId="7" borderId="15" xfId="0" applyFont="1" applyFill="1" applyBorder="1" applyAlignment="1">
      <alignment horizontal="left" vertical="center"/>
    </xf>
    <xf numFmtId="0" fontId="3" fillId="7" borderId="17" xfId="0" applyFont="1" applyFill="1" applyBorder="1" applyAlignment="1">
      <alignment horizontal="left" vertical="center"/>
    </xf>
    <xf numFmtId="0" fontId="3" fillId="7" borderId="8" xfId="0" applyFont="1" applyFill="1" applyBorder="1" applyAlignment="1">
      <alignment horizontal="left" vertical="center"/>
    </xf>
    <xf numFmtId="0" fontId="3" fillId="7" borderId="2" xfId="0" applyFont="1" applyFill="1" applyBorder="1" applyAlignment="1">
      <alignment horizontal="left" vertical="center"/>
    </xf>
    <xf numFmtId="0" fontId="3" fillId="7" borderId="3" xfId="0" applyFont="1" applyFill="1" applyBorder="1" applyAlignment="1">
      <alignment horizontal="left" vertical="center"/>
    </xf>
    <xf numFmtId="44" fontId="5" fillId="7" borderId="3" xfId="0" applyNumberFormat="1" applyFont="1" applyFill="1" applyBorder="1" applyAlignment="1">
      <alignment horizontal="center" vertical="center"/>
    </xf>
    <xf numFmtId="0" fontId="3" fillId="7" borderId="7" xfId="0" applyFont="1" applyFill="1" applyBorder="1" applyAlignment="1">
      <alignment horizontal="left" vertical="center"/>
    </xf>
    <xf numFmtId="0" fontId="8" fillId="0" borderId="1" xfId="0" applyFont="1" applyBorder="1"/>
    <xf numFmtId="0" fontId="8" fillId="0" borderId="0" xfId="0" applyFont="1"/>
    <xf numFmtId="0" fontId="3"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44" fontId="3" fillId="7" borderId="24" xfId="0" applyNumberFormat="1" applyFont="1" applyFill="1" applyBorder="1" applyAlignment="1">
      <alignment horizontal="center" vertical="center"/>
    </xf>
    <xf numFmtId="44" fontId="3" fillId="7" borderId="25" xfId="0" applyNumberFormat="1" applyFont="1" applyFill="1" applyBorder="1" applyAlignment="1">
      <alignment horizontal="center" vertical="center"/>
    </xf>
    <xf numFmtId="44" fontId="3" fillId="0" borderId="23" xfId="1" applyFont="1" applyBorder="1" applyAlignment="1">
      <alignment horizontal="center" vertical="center"/>
    </xf>
    <xf numFmtId="44" fontId="3" fillId="0" borderId="48" xfId="1" applyFont="1" applyBorder="1" applyAlignment="1">
      <alignment horizontal="center" vertical="center"/>
    </xf>
    <xf numFmtId="0" fontId="3" fillId="0" borderId="22" xfId="0" applyFont="1" applyBorder="1" applyAlignment="1">
      <alignment horizontal="left"/>
    </xf>
    <xf numFmtId="0" fontId="3" fillId="0" borderId="24" xfId="0" quotePrefix="1" applyFont="1" applyBorder="1" applyAlignment="1">
      <alignment horizontal="left"/>
    </xf>
    <xf numFmtId="0" fontId="2" fillId="0" borderId="44" xfId="0" applyFont="1" applyBorder="1" applyAlignment="1">
      <alignment horizontal="center"/>
    </xf>
    <xf numFmtId="0" fontId="3" fillId="0" borderId="44" xfId="0" applyFont="1" applyBorder="1" applyAlignment="1">
      <alignment horizontal="left" vertical="center"/>
    </xf>
    <xf numFmtId="164" fontId="3" fillId="0" borderId="44" xfId="0" applyNumberFormat="1" applyFont="1" applyBorder="1" applyAlignment="1">
      <alignment horizontal="lef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3" fillId="0" borderId="34" xfId="0" applyFont="1" applyBorder="1" applyAlignment="1">
      <alignment horizontal="left"/>
    </xf>
    <xf numFmtId="0" fontId="3" fillId="0" borderId="34" xfId="0" applyFont="1" applyBorder="1" applyAlignment="1">
      <alignment horizontal="left" vertical="center"/>
    </xf>
    <xf numFmtId="44" fontId="3" fillId="0" borderId="50" xfId="1" applyFont="1" applyBorder="1" applyAlignment="1">
      <alignment horizontal="center" vertical="center"/>
    </xf>
    <xf numFmtId="44" fontId="3" fillId="0" borderId="22" xfId="1" applyFont="1" applyFill="1" applyBorder="1" applyAlignment="1">
      <alignment horizontal="center" vertical="center"/>
    </xf>
    <xf numFmtId="44" fontId="3" fillId="0" borderId="45" xfId="1" applyFont="1" applyFill="1" applyBorder="1" applyAlignment="1">
      <alignment horizontal="center" vertical="center"/>
    </xf>
    <xf numFmtId="44" fontId="3" fillId="0" borderId="23" xfId="1" applyFont="1" applyFill="1" applyBorder="1" applyAlignment="1">
      <alignment horizontal="center" vertical="center"/>
    </xf>
    <xf numFmtId="44" fontId="3" fillId="0" borderId="48" xfId="1" applyFont="1" applyFill="1" applyBorder="1" applyAlignment="1">
      <alignment horizontal="center" vertical="center"/>
    </xf>
    <xf numFmtId="44" fontId="3" fillId="0" borderId="34" xfId="1" applyFont="1" applyFill="1" applyBorder="1" applyAlignment="1">
      <alignment horizontal="center" vertical="center"/>
    </xf>
    <xf numFmtId="0" fontId="3" fillId="0" borderId="0" xfId="0" applyFont="1" applyAlignment="1">
      <alignment wrapText="1"/>
    </xf>
    <xf numFmtId="0" fontId="3" fillId="0" borderId="1" xfId="0" applyFont="1" applyBorder="1" applyAlignment="1">
      <alignment horizontal="left" vertical="center"/>
    </xf>
    <xf numFmtId="0" fontId="5" fillId="0" borderId="21" xfId="0" applyFont="1" applyBorder="1" applyAlignment="1">
      <alignment horizontal="left" vertical="center"/>
    </xf>
    <xf numFmtId="44" fontId="3" fillId="7" borderId="51" xfId="0" applyNumberFormat="1" applyFont="1" applyFill="1" applyBorder="1" applyAlignment="1">
      <alignment horizontal="center" vertical="center"/>
    </xf>
    <xf numFmtId="44" fontId="3" fillId="7" borderId="30" xfId="0" applyNumberFormat="1" applyFont="1" applyFill="1" applyBorder="1" applyAlignment="1">
      <alignment horizontal="center" vertical="center"/>
    </xf>
    <xf numFmtId="44" fontId="3" fillId="0" borderId="30" xfId="0" applyNumberFormat="1" applyFont="1" applyBorder="1" applyAlignment="1">
      <alignment horizontal="center" vertical="center"/>
    </xf>
    <xf numFmtId="44" fontId="3" fillId="0" borderId="25" xfId="0" applyNumberFormat="1" applyFont="1" applyBorder="1" applyAlignment="1">
      <alignment horizontal="center" vertical="center"/>
    </xf>
    <xf numFmtId="44" fontId="3" fillId="7" borderId="8" xfId="0" applyNumberFormat="1" applyFont="1" applyFill="1" applyBorder="1" applyAlignment="1">
      <alignment vertical="center"/>
    </xf>
    <xf numFmtId="44" fontId="3" fillId="7" borderId="7" xfId="0" applyNumberFormat="1" applyFont="1" applyFill="1" applyBorder="1" applyAlignment="1">
      <alignment vertical="center"/>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44" fontId="3" fillId="0" borderId="10" xfId="1" applyFont="1" applyFill="1" applyBorder="1" applyAlignment="1">
      <alignment horizontal="center" vertical="center"/>
    </xf>
    <xf numFmtId="44" fontId="3" fillId="0" borderId="46" xfId="1" applyFont="1" applyFill="1" applyBorder="1" applyAlignment="1">
      <alignment horizontal="center" vertical="center"/>
    </xf>
    <xf numFmtId="44" fontId="3" fillId="0" borderId="22" xfId="0" applyNumberFormat="1" applyFont="1" applyBorder="1" applyAlignment="1">
      <alignment horizontal="center" vertical="center"/>
    </xf>
    <xf numFmtId="44" fontId="3" fillId="0" borderId="10" xfId="0" applyNumberFormat="1" applyFont="1" applyBorder="1" applyAlignment="1">
      <alignment horizontal="center" vertical="center"/>
    </xf>
    <xf numFmtId="44" fontId="3" fillId="0" borderId="45" xfId="0" applyNumberFormat="1" applyFont="1" applyBorder="1" applyAlignment="1">
      <alignment horizontal="center" vertical="center"/>
    </xf>
    <xf numFmtId="44" fontId="3" fillId="0" borderId="46" xfId="0" applyNumberFormat="1" applyFont="1" applyBorder="1" applyAlignment="1">
      <alignment horizontal="center" vertical="center"/>
    </xf>
    <xf numFmtId="0" fontId="5" fillId="0" borderId="23" xfId="0" applyFont="1" applyBorder="1" applyAlignment="1">
      <alignment horizontal="left" vertical="center"/>
    </xf>
    <xf numFmtId="0" fontId="5" fillId="0" borderId="27" xfId="0" applyFont="1" applyBorder="1" applyAlignment="1">
      <alignment horizontal="left" vertical="center"/>
    </xf>
    <xf numFmtId="44" fontId="3" fillId="0" borderId="12" xfId="1" applyFont="1" applyFill="1" applyBorder="1" applyAlignment="1">
      <alignment horizontal="center" vertical="center"/>
    </xf>
    <xf numFmtId="0" fontId="5" fillId="0" borderId="28" xfId="0" applyFont="1" applyBorder="1" applyAlignment="1">
      <alignment horizontal="left" vertical="center"/>
    </xf>
    <xf numFmtId="0" fontId="10" fillId="0" borderId="19" xfId="0" applyFont="1" applyBorder="1" applyAlignment="1">
      <alignment horizontal="center"/>
    </xf>
    <xf numFmtId="0" fontId="3" fillId="0" borderId="18" xfId="0" applyFont="1" applyBorder="1" applyAlignment="1">
      <alignment horizontal="left" vertical="center"/>
    </xf>
    <xf numFmtId="0" fontId="3" fillId="0" borderId="54" xfId="0" applyFont="1" applyBorder="1" applyAlignment="1">
      <alignment horizontal="left" vertical="center"/>
    </xf>
    <xf numFmtId="44" fontId="3" fillId="0" borderId="40" xfId="1" applyFont="1" applyBorder="1" applyAlignment="1">
      <alignment horizontal="center" vertical="center"/>
    </xf>
    <xf numFmtId="44" fontId="3" fillId="0" borderId="22" xfId="1" applyFont="1" applyFill="1" applyBorder="1" applyAlignment="1">
      <alignment vertical="center"/>
    </xf>
    <xf numFmtId="44" fontId="3" fillId="7" borderId="9" xfId="0" applyNumberFormat="1" applyFont="1" applyFill="1" applyBorder="1" applyAlignment="1">
      <alignment vertical="center"/>
    </xf>
    <xf numFmtId="44" fontId="3" fillId="0" borderId="22" xfId="0" applyNumberFormat="1" applyFont="1" applyBorder="1" applyAlignment="1">
      <alignment horizontal="left" vertical="center"/>
    </xf>
    <xf numFmtId="0" fontId="3" fillId="0" borderId="29" xfId="0" applyFont="1" applyBorder="1" applyAlignment="1">
      <alignment horizontal="center" vertical="center"/>
    </xf>
    <xf numFmtId="0" fontId="3" fillId="8" borderId="57" xfId="0" applyFont="1" applyFill="1" applyBorder="1" applyAlignment="1">
      <alignment horizontal="center" vertical="center"/>
    </xf>
    <xf numFmtId="0" fontId="6" fillId="7" borderId="16" xfId="0" applyFont="1" applyFill="1" applyBorder="1" applyAlignment="1">
      <alignment horizontal="center" vertical="center" wrapText="1"/>
    </xf>
    <xf numFmtId="0" fontId="5" fillId="0" borderId="33" xfId="0" applyFont="1" applyBorder="1" applyAlignment="1">
      <alignment horizontal="left" vertical="center" wrapText="1"/>
    </xf>
    <xf numFmtId="39" fontId="3" fillId="6" borderId="29" xfId="0" applyNumberFormat="1" applyFont="1" applyFill="1" applyBorder="1" applyAlignment="1">
      <alignment horizontal="left" vertical="center" wrapText="1"/>
    </xf>
    <xf numFmtId="39" fontId="3" fillId="6" borderId="9" xfId="0" applyNumberFormat="1" applyFont="1" applyFill="1" applyBorder="1" applyAlignment="1">
      <alignment horizontal="left" vertical="center" wrapText="1"/>
    </xf>
    <xf numFmtId="39" fontId="3" fillId="7" borderId="6" xfId="0" applyNumberFormat="1" applyFont="1" applyFill="1" applyBorder="1" applyAlignment="1">
      <alignment horizontal="left" vertical="center" wrapText="1"/>
    </xf>
    <xf numFmtId="39" fontId="3" fillId="6" borderId="30" xfId="0" applyNumberFormat="1" applyFont="1" applyFill="1" applyBorder="1" applyAlignment="1">
      <alignment horizontal="left" vertical="center" wrapText="1"/>
    </xf>
    <xf numFmtId="39" fontId="3" fillId="7" borderId="9" xfId="0" applyNumberFormat="1" applyFont="1" applyFill="1" applyBorder="1" applyAlignment="1">
      <alignment horizontal="left" vertical="center" wrapText="1"/>
    </xf>
    <xf numFmtId="39" fontId="3" fillId="6" borderId="29" xfId="0" applyNumberFormat="1" applyFont="1" applyFill="1" applyBorder="1" applyAlignment="1">
      <alignment horizontal="left" wrapText="1"/>
    </xf>
    <xf numFmtId="0" fontId="5" fillId="6" borderId="29" xfId="0" applyFont="1" applyFill="1" applyBorder="1" applyAlignment="1">
      <alignment horizontal="left" vertical="center" wrapText="1"/>
    </xf>
    <xf numFmtId="0" fontId="5" fillId="7" borderId="4" xfId="0" applyFont="1" applyFill="1" applyBorder="1" applyAlignment="1">
      <alignment horizontal="left" vertical="center" wrapText="1"/>
    </xf>
    <xf numFmtId="0" fontId="5" fillId="0" borderId="35" xfId="0" applyFont="1" applyBorder="1" applyAlignment="1">
      <alignment horizontal="left" vertical="center" wrapText="1"/>
    </xf>
    <xf numFmtId="39" fontId="3" fillId="6" borderId="36" xfId="0" applyNumberFormat="1" applyFont="1" applyFill="1" applyBorder="1" applyAlignment="1">
      <alignment horizontal="left" vertical="center" wrapText="1"/>
    </xf>
    <xf numFmtId="0" fontId="5" fillId="0" borderId="0" xfId="0" applyFont="1" applyAlignment="1">
      <alignment horizontal="left" vertical="center" wrapText="1"/>
    </xf>
    <xf numFmtId="0" fontId="7" fillId="0" borderId="1" xfId="0" applyFont="1" applyBorder="1" applyAlignment="1">
      <alignment horizontal="right" vertical="center"/>
    </xf>
    <xf numFmtId="44" fontId="15" fillId="0" borderId="8" xfId="1" applyFont="1" applyFill="1" applyBorder="1" applyAlignment="1">
      <alignment horizontal="right" vertical="center"/>
    </xf>
    <xf numFmtId="44" fontId="15" fillId="0" borderId="9" xfId="1" applyFont="1" applyFill="1" applyBorder="1" applyAlignment="1">
      <alignment horizontal="right" vertical="center"/>
    </xf>
    <xf numFmtId="44" fontId="15" fillId="0" borderId="1" xfId="1" applyFont="1" applyFill="1" applyBorder="1" applyAlignment="1">
      <alignment horizontal="right" vertical="center"/>
    </xf>
    <xf numFmtId="44" fontId="3" fillId="0" borderId="1" xfId="0" applyNumberFormat="1" applyFont="1" applyBorder="1" applyAlignment="1">
      <alignment horizontal="center" vertical="center"/>
    </xf>
    <xf numFmtId="0" fontId="3" fillId="0" borderId="1" xfId="0" applyFont="1" applyBorder="1" applyAlignment="1">
      <alignment wrapText="1"/>
    </xf>
    <xf numFmtId="44" fontId="3" fillId="0" borderId="10" xfId="0" applyNumberFormat="1" applyFont="1" applyBorder="1" applyAlignment="1">
      <alignment horizontal="left" vertical="center"/>
    </xf>
    <xf numFmtId="0" fontId="5" fillId="0" borderId="21" xfId="0" applyFont="1" applyBorder="1" applyAlignment="1">
      <alignment horizontal="center"/>
    </xf>
    <xf numFmtId="44" fontId="3" fillId="0" borderId="23" xfId="0" applyNumberFormat="1" applyFont="1" applyBorder="1" applyAlignment="1">
      <alignment horizontal="left" vertical="center"/>
    </xf>
    <xf numFmtId="0" fontId="7" fillId="3" borderId="11" xfId="0" applyFont="1" applyFill="1" applyBorder="1" applyAlignment="1">
      <alignment horizontal="right" vertical="center"/>
    </xf>
    <xf numFmtId="0" fontId="5" fillId="0" borderId="1" xfId="0" applyFont="1" applyBorder="1" applyAlignment="1">
      <alignment wrapText="1"/>
    </xf>
    <xf numFmtId="0" fontId="10" fillId="0" borderId="53" xfId="0" applyFont="1" applyBorder="1" applyAlignment="1">
      <alignment horizontal="center"/>
    </xf>
    <xf numFmtId="44" fontId="15" fillId="0" borderId="7" xfId="1" applyFont="1" applyFill="1" applyBorder="1" applyAlignment="1">
      <alignment horizontal="right" vertical="center"/>
    </xf>
    <xf numFmtId="0" fontId="10" fillId="0" borderId="35" xfId="0" applyFont="1" applyBorder="1" applyAlignment="1">
      <alignment horizontal="center"/>
    </xf>
    <xf numFmtId="0" fontId="3" fillId="0" borderId="59" xfId="0" applyFont="1" applyBorder="1" applyAlignment="1">
      <alignment horizontal="left" vertical="center"/>
    </xf>
    <xf numFmtId="0" fontId="7" fillId="3" borderId="55" xfId="0" applyFont="1" applyFill="1" applyBorder="1" applyAlignment="1">
      <alignment horizontal="right" vertical="center"/>
    </xf>
    <xf numFmtId="44" fontId="3" fillId="6" borderId="49" xfId="1" applyFont="1" applyFill="1" applyBorder="1" applyAlignment="1">
      <alignment horizontal="left" vertical="center"/>
    </xf>
    <xf numFmtId="44" fontId="3" fillId="0" borderId="22" xfId="1" applyFont="1" applyFill="1" applyBorder="1" applyAlignment="1">
      <alignment horizontal="left" vertical="center"/>
    </xf>
    <xf numFmtId="0" fontId="3" fillId="0" borderId="1" xfId="0" applyFont="1" applyBorder="1" applyAlignment="1">
      <alignment horizontal="left" vertical="center" wrapText="1"/>
    </xf>
    <xf numFmtId="0" fontId="5" fillId="0" borderId="20" xfId="0" applyFont="1" applyBorder="1" applyAlignment="1">
      <alignment horizontal="center"/>
    </xf>
    <xf numFmtId="9" fontId="3" fillId="0" borderId="25" xfId="2" applyFont="1" applyBorder="1" applyAlignment="1">
      <alignment horizontal="center" vertical="center"/>
    </xf>
    <xf numFmtId="9" fontId="3" fillId="0" borderId="28" xfId="2" applyFont="1" applyBorder="1" applyAlignment="1">
      <alignment horizontal="center" vertical="center"/>
    </xf>
    <xf numFmtId="0" fontId="5" fillId="7" borderId="21" xfId="0" applyFont="1" applyFill="1" applyBorder="1" applyAlignment="1">
      <alignment horizontal="center"/>
    </xf>
    <xf numFmtId="44" fontId="3" fillId="7" borderId="28" xfId="0" applyNumberFormat="1" applyFont="1" applyFill="1" applyBorder="1" applyAlignment="1">
      <alignment horizontal="center" vertical="center"/>
    </xf>
    <xf numFmtId="0" fontId="5" fillId="0" borderId="20" xfId="0" applyFont="1" applyBorder="1" applyAlignment="1">
      <alignment horizontal="center" wrapText="1"/>
    </xf>
    <xf numFmtId="0" fontId="5" fillId="0" borderId="20" xfId="0" applyFont="1" applyBorder="1" applyAlignment="1">
      <alignment horizontal="center" vertical="center" wrapText="1"/>
    </xf>
    <xf numFmtId="44" fontId="15" fillId="0" borderId="17" xfId="0" applyNumberFormat="1" applyFont="1" applyBorder="1" applyAlignment="1">
      <alignment horizontal="right" vertical="center"/>
    </xf>
    <xf numFmtId="44" fontId="15" fillId="0" borderId="16" xfId="0" applyNumberFormat="1" applyFont="1" applyBorder="1" applyAlignment="1">
      <alignment horizontal="right" vertical="center"/>
    </xf>
    <xf numFmtId="44" fontId="12" fillId="0" borderId="22" xfId="1" applyFont="1" applyFill="1" applyBorder="1" applyAlignment="1">
      <alignment horizontal="center"/>
    </xf>
    <xf numFmtId="0" fontId="16" fillId="0" borderId="0" xfId="0" applyFont="1"/>
    <xf numFmtId="49" fontId="3" fillId="0" borderId="57" xfId="0" applyNumberFormat="1" applyFont="1" applyBorder="1" applyAlignment="1">
      <alignment horizontal="center" vertical="center"/>
    </xf>
    <xf numFmtId="49" fontId="3" fillId="0" borderId="30" xfId="0" quotePrefix="1" applyNumberFormat="1" applyFont="1" applyBorder="1" applyAlignment="1">
      <alignment horizontal="center" vertical="center"/>
    </xf>
    <xf numFmtId="4" fontId="5" fillId="0" borderId="0" xfId="0" applyNumberFormat="1" applyFont="1" applyAlignment="1">
      <alignment horizontal="center" vertical="center"/>
    </xf>
    <xf numFmtId="4" fontId="3" fillId="0" borderId="0" xfId="0" applyNumberFormat="1" applyFont="1"/>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6" xfId="0" applyFont="1" applyFill="1" applyBorder="1" applyAlignment="1">
      <alignment horizontal="center" vertical="center"/>
    </xf>
    <xf numFmtId="0" fontId="7" fillId="5" borderId="41" xfId="0" applyFont="1" applyFill="1" applyBorder="1" applyAlignment="1">
      <alignment horizontal="center" vertical="center"/>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7" fillId="3" borderId="37" xfId="0" applyFont="1" applyFill="1" applyBorder="1" applyAlignment="1">
      <alignment horizontal="right" vertical="center"/>
    </xf>
    <xf numFmtId="0" fontId="7" fillId="3" borderId="40" xfId="0" applyFont="1" applyFill="1" applyBorder="1" applyAlignment="1">
      <alignment horizontal="right" vertical="center"/>
    </xf>
    <xf numFmtId="0" fontId="7" fillId="3" borderId="38" xfId="0" applyFont="1" applyFill="1" applyBorder="1" applyAlignment="1">
      <alignment horizontal="right" vertical="center"/>
    </xf>
    <xf numFmtId="0" fontId="7" fillId="3" borderId="31" xfId="0" applyFont="1" applyFill="1" applyBorder="1" applyAlignment="1">
      <alignment horizontal="right" vertical="center"/>
    </xf>
    <xf numFmtId="0" fontId="7" fillId="3" borderId="32" xfId="0" applyFont="1" applyFill="1" applyBorder="1" applyAlignment="1">
      <alignment horizontal="right" vertical="center"/>
    </xf>
    <xf numFmtId="0" fontId="7" fillId="3" borderId="56" xfId="0" applyFont="1" applyFill="1" applyBorder="1" applyAlignment="1">
      <alignment horizontal="right" vertical="center"/>
    </xf>
    <xf numFmtId="0" fontId="9" fillId="3" borderId="7" xfId="0" applyFont="1" applyFill="1" applyBorder="1" applyAlignment="1">
      <alignment horizontal="right" vertical="center"/>
    </xf>
    <xf numFmtId="0" fontId="9" fillId="3" borderId="8" xfId="0" applyFont="1" applyFill="1" applyBorder="1" applyAlignment="1">
      <alignment horizontal="right"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7" fillId="3" borderId="38" xfId="0" applyFont="1" applyFill="1" applyBorder="1" applyAlignment="1">
      <alignment horizontal="center" vertical="center"/>
    </xf>
    <xf numFmtId="0" fontId="7" fillId="3" borderId="31" xfId="0" applyFont="1" applyFill="1" applyBorder="1" applyAlignment="1">
      <alignment horizontal="center" vertical="center"/>
    </xf>
    <xf numFmtId="0" fontId="7" fillId="3" borderId="39" xfId="0" applyFont="1" applyFill="1" applyBorder="1" applyAlignment="1">
      <alignment horizontal="center" vertical="center"/>
    </xf>
    <xf numFmtId="0" fontId="9" fillId="3" borderId="41" xfId="0" applyFont="1" applyFill="1" applyBorder="1" applyAlignment="1">
      <alignment horizontal="center" vertical="center"/>
    </xf>
    <xf numFmtId="0" fontId="9" fillId="3" borderId="42"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7" fillId="4" borderId="19" xfId="0" applyFont="1" applyFill="1" applyBorder="1" applyAlignment="1">
      <alignment horizontal="center"/>
    </xf>
    <xf numFmtId="0" fontId="7" fillId="4" borderId="52" xfId="0" applyFont="1" applyFill="1" applyBorder="1" applyAlignment="1">
      <alignment horizontal="center"/>
    </xf>
    <xf numFmtId="0" fontId="7" fillId="4" borderId="42" xfId="0" applyFont="1" applyFill="1" applyBorder="1" applyAlignment="1">
      <alignment horizontal="center"/>
    </xf>
    <xf numFmtId="0" fontId="9" fillId="2" borderId="15"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16" xfId="0" applyFont="1" applyFill="1" applyBorder="1" applyAlignment="1">
      <alignment horizontal="center" vertical="center"/>
    </xf>
    <xf numFmtId="0" fontId="7" fillId="4" borderId="41" xfId="0" applyFont="1" applyFill="1" applyBorder="1" applyAlignment="1">
      <alignment horizontal="center"/>
    </xf>
    <xf numFmtId="0" fontId="7" fillId="4" borderId="43" xfId="0" applyFont="1" applyFill="1" applyBorder="1" applyAlignment="1">
      <alignment horizontal="center"/>
    </xf>
    <xf numFmtId="0" fontId="7" fillId="5" borderId="58" xfId="0" applyFont="1" applyFill="1" applyBorder="1" applyAlignment="1">
      <alignment horizontal="center" wrapText="1"/>
    </xf>
    <xf numFmtId="0" fontId="7" fillId="5" borderId="33" xfId="0" applyFont="1" applyFill="1" applyBorder="1" applyAlignment="1">
      <alignment horizontal="center" wrapText="1"/>
    </xf>
    <xf numFmtId="0" fontId="7" fillId="3" borderId="41" xfId="0" applyFont="1" applyFill="1" applyBorder="1" applyAlignment="1">
      <alignment horizontal="center" vertical="center"/>
    </xf>
    <xf numFmtId="0" fontId="7" fillId="3" borderId="37" xfId="0" applyFont="1" applyFill="1" applyBorder="1" applyAlignment="1">
      <alignment horizontal="center" vertical="center"/>
    </xf>
  </cellXfs>
  <cellStyles count="3">
    <cellStyle name="Currency" xfId="1" builtinId="4"/>
    <cellStyle name="Normal" xfId="0" builtinId="0"/>
    <cellStyle name="Percent" xfId="2" builtinId="5"/>
  </cellStyles>
  <dxfs count="11">
    <dxf>
      <font>
        <color rgb="FF9C0006"/>
      </font>
      <fill>
        <patternFill>
          <bgColor rgb="FFFFC7CE"/>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ill>
        <patternFill patternType="solid">
          <fgColor theme="0"/>
          <bgColor rgb="FFFFFF00"/>
        </patternFill>
      </fill>
    </dxf>
    <dxf>
      <font>
        <color rgb="FF9C0006"/>
      </font>
      <fill>
        <patternFill>
          <bgColor rgb="FFFFC7CE"/>
        </patternFill>
      </fill>
    </dxf>
    <dxf>
      <fill>
        <patternFill patternType="solid">
          <fgColor theme="0"/>
          <bgColor rgb="FFFFFF00"/>
        </patternFill>
      </fill>
    </dxf>
    <dxf>
      <fill>
        <patternFill>
          <bgColor rgb="FFFFFF00"/>
        </patternFill>
      </fill>
    </dxf>
  </dxfs>
  <tableStyles count="0" defaultTableStyle="TableStyleMedium2" defaultPivotStyle="PivotStyleLight16"/>
  <colors>
    <mruColors>
      <color rgb="FFAB0520"/>
      <color rgb="FF0C234B"/>
      <color rgb="FFFCA2B1"/>
      <color rgb="FF81D3EB"/>
      <color rgb="FF8B0015"/>
      <color rgb="FFEF40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89E81-DB5B-473F-92CC-A88FE2677076}">
  <dimension ref="A1:G38"/>
  <sheetViews>
    <sheetView topLeftCell="A12" zoomScale="80" zoomScaleNormal="80" workbookViewId="0">
      <selection activeCell="D8" sqref="D8"/>
    </sheetView>
  </sheetViews>
  <sheetFormatPr defaultRowHeight="15"/>
  <cols>
    <col min="1" max="1" width="3.125" style="1" customWidth="1"/>
    <col min="2" max="2" width="47.875" style="1" bestFit="1" customWidth="1"/>
    <col min="3" max="4" width="40.625" style="1" customWidth="1"/>
    <col min="5" max="5" width="50.25" style="1" bestFit="1" customWidth="1"/>
    <col min="6" max="6" width="21" style="55" bestFit="1" customWidth="1"/>
    <col min="7" max="7" width="46" style="1" customWidth="1"/>
    <col min="8" max="16384" width="9" style="1"/>
  </cols>
  <sheetData>
    <row r="1" spans="2:7" ht="15.75" thickBot="1"/>
    <row r="2" spans="2:7" ht="26.25">
      <c r="B2" s="159" t="str">
        <f>_xlfn.CONCAT("Campus Sustainability Fund - Approved Project Information Summary for", " ",C5)</f>
        <v>Campus Sustainability Fund - Approved Project Information Summary for Environmental Learning Experiences for Undergrads</v>
      </c>
      <c r="C2" s="160"/>
      <c r="D2" s="160"/>
      <c r="E2" s="160"/>
      <c r="F2" s="160"/>
      <c r="G2" s="161"/>
    </row>
    <row r="3" spans="2:7" ht="15.75" thickBot="1"/>
    <row r="4" spans="2:7" ht="18.75">
      <c r="B4" s="164" t="s">
        <v>0</v>
      </c>
      <c r="C4" s="165"/>
    </row>
    <row r="5" spans="2:7">
      <c r="B5" s="39" t="s">
        <v>1</v>
      </c>
      <c r="C5" s="127" t="s">
        <v>2</v>
      </c>
    </row>
    <row r="6" spans="2:7">
      <c r="B6" s="39" t="s">
        <v>3</v>
      </c>
      <c r="C6" s="83" t="s">
        <v>4</v>
      </c>
    </row>
    <row r="7" spans="2:7">
      <c r="B7" s="39" t="s">
        <v>5</v>
      </c>
      <c r="C7" s="83">
        <v>2558361</v>
      </c>
    </row>
    <row r="8" spans="2:7">
      <c r="B8" s="39" t="s">
        <v>6</v>
      </c>
      <c r="C8" s="83">
        <v>26.55</v>
      </c>
    </row>
    <row r="9" spans="2:7">
      <c r="B9" s="39" t="s">
        <v>7</v>
      </c>
      <c r="C9" s="83" t="s">
        <v>8</v>
      </c>
    </row>
    <row r="10" spans="2:7">
      <c r="B10" s="47" t="s">
        <v>9</v>
      </c>
      <c r="C10" s="84" t="s">
        <v>10</v>
      </c>
    </row>
    <row r="11" spans="2:7">
      <c r="B11" s="47" t="s">
        <v>11</v>
      </c>
      <c r="C11" s="128" t="s">
        <v>12</v>
      </c>
    </row>
    <row r="12" spans="2:7" ht="15.75" thickBot="1">
      <c r="B12" s="40" t="s">
        <v>13</v>
      </c>
      <c r="C12" s="129" t="s">
        <v>14</v>
      </c>
    </row>
    <row r="13" spans="2:7" ht="15.75" thickBot="1"/>
    <row r="14" spans="2:7" ht="19.5" thickBot="1">
      <c r="B14" s="156" t="s">
        <v>15</v>
      </c>
      <c r="C14" s="157"/>
      <c r="D14" s="157"/>
      <c r="E14" s="158"/>
      <c r="F14" s="103"/>
    </row>
    <row r="15" spans="2:7">
      <c r="B15" s="41"/>
      <c r="C15" s="76" t="str">
        <f>_xlfn.CONCAT(C10, " ", "Approved Budget")</f>
        <v>FY2026 Approved Budget</v>
      </c>
      <c r="D15" s="45" t="str">
        <f>_xlfn.CONCAT(C10, " ", "Expenses")</f>
        <v>FY2026 Expenses</v>
      </c>
      <c r="E15" s="105" t="str">
        <f>_xlfn.CONCAT(C10, " ", "Difference")</f>
        <v>FY2026 Difference</v>
      </c>
      <c r="F15" s="103"/>
    </row>
    <row r="16" spans="2:7">
      <c r="B16" s="42" t="s">
        <v>16</v>
      </c>
      <c r="C16" s="82">
        <f>'Operating Budget'!D6+'Operating Budget'!D13</f>
        <v>0</v>
      </c>
      <c r="D16" s="104">
        <f>'Operating Budget'!E6+'Operating Budget'!E13</f>
        <v>0</v>
      </c>
      <c r="E16" s="106">
        <f>'Operating Budget'!F6+'Operating Budget'!F13</f>
        <v>0</v>
      </c>
      <c r="F16" s="103"/>
    </row>
    <row r="17" spans="1:7">
      <c r="B17" s="42" t="s">
        <v>17</v>
      </c>
      <c r="C17" s="82">
        <f>'Operating Budget'!D7+'Operating Budget'!D14</f>
        <v>0</v>
      </c>
      <c r="D17" s="104">
        <f>'Operating Budget'!E7+'Operating Budget'!E14</f>
        <v>0</v>
      </c>
      <c r="E17" s="106">
        <f>'Operating Budget'!F7+'Operating Budget'!F14</f>
        <v>0</v>
      </c>
      <c r="F17" s="103"/>
    </row>
    <row r="18" spans="1:7">
      <c r="B18" s="42" t="s">
        <v>18</v>
      </c>
      <c r="C18" s="82">
        <f>'Operating Budget'!D8+'Operating Budget'!D15</f>
        <v>16524</v>
      </c>
      <c r="D18" s="104">
        <f>'Operating Budget'!E8+'Operating Budget'!E15</f>
        <v>13371.11</v>
      </c>
      <c r="E18" s="106">
        <f>'Operating Budget'!F8+'Operating Budget'!F15</f>
        <v>3152.8899999999994</v>
      </c>
      <c r="F18" s="103"/>
    </row>
    <row r="19" spans="1:7">
      <c r="B19" s="42" t="s">
        <v>19</v>
      </c>
      <c r="C19" s="82">
        <f>'Operating Budget'!D9+'Operating Budget'!D16+'Operating Budget'!D20</f>
        <v>0</v>
      </c>
      <c r="D19" s="104">
        <f>'Operating Budget'!E9+'Operating Budget'!E16+'Operating Budget'!E20</f>
        <v>0</v>
      </c>
      <c r="E19" s="106">
        <f>'Operating Budget'!F9+'Operating Budget'!F16+'Operating Budget'!F20</f>
        <v>0</v>
      </c>
      <c r="F19" s="103"/>
    </row>
    <row r="20" spans="1:7">
      <c r="B20" s="42" t="s">
        <v>20</v>
      </c>
      <c r="C20" s="82">
        <f>'Operating Budget'!D26</f>
        <v>0</v>
      </c>
      <c r="D20" s="104">
        <f>'Operating Budget'!E26</f>
        <v>0</v>
      </c>
      <c r="E20" s="106">
        <f>'Operating Budget'!F26</f>
        <v>0</v>
      </c>
      <c r="F20" s="103"/>
    </row>
    <row r="21" spans="1:7">
      <c r="B21" s="42" t="s">
        <v>21</v>
      </c>
      <c r="C21" s="82">
        <f>'Operating Budget'!D31</f>
        <v>0</v>
      </c>
      <c r="D21" s="104">
        <f>'Operating Budget'!E31</f>
        <v>0</v>
      </c>
      <c r="E21" s="106">
        <f>'Operating Budget'!F31</f>
        <v>0</v>
      </c>
      <c r="F21" s="103"/>
    </row>
    <row r="22" spans="1:7">
      <c r="B22" s="43" t="s">
        <v>22</v>
      </c>
      <c r="C22" s="82">
        <f>'Operating Budget'!D39</f>
        <v>0</v>
      </c>
      <c r="D22" s="104">
        <f>'Operating Budget'!E39</f>
        <v>0</v>
      </c>
      <c r="E22" s="106">
        <f>'Operating Budget'!F39</f>
        <v>0</v>
      </c>
      <c r="F22" s="103"/>
    </row>
    <row r="23" spans="1:7" ht="18.75">
      <c r="A23" s="7"/>
      <c r="B23" s="107" t="s">
        <v>23</v>
      </c>
      <c r="C23" s="124">
        <f>'Operating Budget'!D47</f>
        <v>16600</v>
      </c>
      <c r="D23" s="124">
        <f>SUM(D16:D22)</f>
        <v>13371.11</v>
      </c>
      <c r="E23" s="125">
        <f>C23-D23</f>
        <v>3228.8899999999994</v>
      </c>
      <c r="F23" s="64" t="str">
        <f>'Operating Budget'!H47</f>
        <v xml:space="preserve"> </v>
      </c>
      <c r="G23" s="116" t="str">
        <f>IF(F23="OVER APPROVED BUDGET","You appear to have spent outside of your approved budget. Any deficit in this project account is the responsibility of the department/project to fill, not that of the Campus Sustainability Fund. ", " ")</f>
        <v xml:space="preserve"> </v>
      </c>
    </row>
    <row r="24" spans="1:7" ht="15.75" thickBot="1">
      <c r="B24" s="7"/>
      <c r="C24" s="7"/>
      <c r="D24" s="7"/>
      <c r="E24" s="7"/>
    </row>
    <row r="25" spans="1:7" ht="19.5" thickBot="1">
      <c r="A25" s="7"/>
      <c r="B25" s="162" t="s">
        <v>24</v>
      </c>
      <c r="C25" s="157"/>
      <c r="D25" s="157"/>
      <c r="E25" s="163"/>
      <c r="F25" s="103"/>
    </row>
    <row r="26" spans="1:7">
      <c r="A26" s="7"/>
      <c r="B26" s="111" t="str">
        <f>_xlfn.CONCAT(C10, " ", "Additional Funding Source(s) &amp; Description(s)")</f>
        <v>FY2026 Additional Funding Source(s) &amp; Description(s)</v>
      </c>
      <c r="C26" s="76" t="str">
        <f>_xlfn.CONCAT(C10, " ", "Additional Funding Source(s) Budget")</f>
        <v>FY2026 Additional Funding Source(s) Budget</v>
      </c>
      <c r="D26" s="109" t="str">
        <f>_xlfn.CONCAT(C10, " ", "Additional Funding Expenses")</f>
        <v>FY2026 Additional Funding Expenses</v>
      </c>
      <c r="E26" s="46" t="str">
        <f>_xlfn.CONCAT(C10, " ", "Difference")</f>
        <v>FY2026 Difference</v>
      </c>
      <c r="F26" s="108"/>
    </row>
    <row r="27" spans="1:7">
      <c r="A27" s="7"/>
      <c r="B27" s="112"/>
      <c r="C27" s="126"/>
      <c r="D27" s="114"/>
      <c r="E27" s="52">
        <f>C27-D27</f>
        <v>0</v>
      </c>
      <c r="F27" s="103"/>
    </row>
    <row r="28" spans="1:7">
      <c r="A28" s="7"/>
      <c r="B28" s="112"/>
      <c r="C28" s="115"/>
      <c r="D28" s="114"/>
      <c r="E28" s="52">
        <f t="shared" ref="E28:E31" si="0">B28-D28</f>
        <v>0</v>
      </c>
      <c r="F28" s="103"/>
    </row>
    <row r="29" spans="1:7">
      <c r="A29" s="7"/>
      <c r="B29" s="112"/>
      <c r="C29" s="115"/>
      <c r="D29" s="114"/>
      <c r="E29" s="52">
        <f t="shared" si="0"/>
        <v>0</v>
      </c>
      <c r="F29" s="103"/>
    </row>
    <row r="30" spans="1:7">
      <c r="A30" s="7"/>
      <c r="B30" s="112"/>
      <c r="C30" s="115"/>
      <c r="D30" s="114"/>
      <c r="E30" s="52">
        <f t="shared" si="0"/>
        <v>0</v>
      </c>
      <c r="F30" s="103"/>
    </row>
    <row r="31" spans="1:7">
      <c r="A31" s="7"/>
      <c r="B31" s="112"/>
      <c r="C31" s="115"/>
      <c r="D31" s="114"/>
      <c r="E31" s="52">
        <f t="shared" si="0"/>
        <v>0</v>
      </c>
      <c r="F31" s="103"/>
    </row>
    <row r="32" spans="1:7" ht="19.5" thickBot="1">
      <c r="A32" s="7"/>
      <c r="B32" s="113" t="s">
        <v>25</v>
      </c>
      <c r="C32" s="110">
        <f>SUM(C27:C31)</f>
        <v>0</v>
      </c>
      <c r="D32" s="99">
        <f t="shared" ref="D32:E32" si="1">SUM(D27:D31)</f>
        <v>0</v>
      </c>
      <c r="E32" s="100">
        <f t="shared" si="1"/>
        <v>0</v>
      </c>
      <c r="F32" s="103"/>
    </row>
    <row r="33" spans="2:7" ht="19.5" thickBot="1">
      <c r="B33" s="98"/>
      <c r="C33" s="101"/>
      <c r="D33" s="101"/>
      <c r="E33" s="101"/>
    </row>
    <row r="34" spans="2:7">
      <c r="B34" s="166" t="s">
        <v>26</v>
      </c>
      <c r="C34" s="117" t="str">
        <f>_xlfn.CONCAT(C10, " ", "Approved Project Budget")</f>
        <v>FY2026 Approved Project Budget</v>
      </c>
      <c r="D34" s="117" t="str">
        <f>_xlfn.CONCAT(C10," ","Expenses")</f>
        <v>FY2026 Expenses</v>
      </c>
      <c r="E34" s="120"/>
    </row>
    <row r="35" spans="2:7" s="7" customFormat="1" ht="15.75" thickBot="1">
      <c r="B35" s="167"/>
      <c r="C35" s="61">
        <f>SUM(C32,C23)</f>
        <v>16600</v>
      </c>
      <c r="D35" s="61">
        <f>D23+D32</f>
        <v>13371.11</v>
      </c>
      <c r="E35" s="121"/>
      <c r="F35" s="103"/>
    </row>
    <row r="36" spans="2:7" s="7" customFormat="1" ht="19.5" thickBot="1">
      <c r="B36" s="98"/>
      <c r="C36" s="102"/>
      <c r="D36" s="102"/>
      <c r="E36" s="102"/>
      <c r="F36" s="103"/>
    </row>
    <row r="37" spans="2:7" s="7" customFormat="1" ht="30">
      <c r="B37" s="166" t="s">
        <v>27</v>
      </c>
      <c r="C37" s="122" t="str">
        <f>_xlfn.CONCAT(C13, " ", "Approved Anticipated Percentage of Funds Provided by the CSF")</f>
        <v xml:space="preserve"> Approved Anticipated Percentage of Funds Provided by the CSF</v>
      </c>
      <c r="D37" s="123" t="str">
        <f>_xlfn.CONCAT(C13, " ", "Actual Percentage of Funds Provided by the CSF")</f>
        <v xml:space="preserve"> Actual Percentage of Funds Provided by the CSF</v>
      </c>
      <c r="E37" s="46" t="str">
        <f>_xlfn.CONCAT(C13, " ", "Difference")</f>
        <v xml:space="preserve"> Difference</v>
      </c>
      <c r="F37" s="103"/>
    </row>
    <row r="38" spans="2:7" s="7" customFormat="1" ht="15.75" thickBot="1">
      <c r="B38" s="167"/>
      <c r="C38" s="118">
        <f>C23/C35</f>
        <v>1</v>
      </c>
      <c r="D38" s="118">
        <f>D23/D35</f>
        <v>1</v>
      </c>
      <c r="E38" s="119">
        <f>C38-D38</f>
        <v>0</v>
      </c>
      <c r="F38" s="64" t="str">
        <f>IF(E38&lt;-10%,"ADDITIONAL FUNDING SOURCES UNDERUTILIZED"," ")</f>
        <v xml:space="preserve"> </v>
      </c>
      <c r="G38" s="116" t="str">
        <f>IF(F38="Additional Funding Sources Underutilized","You appear to have underspent this project's proposed additional funding sources by more than 10%. Misrepresenting additional funding sources may negatively impact future funding decisions.", " ")</f>
        <v xml:space="preserve"> </v>
      </c>
    </row>
  </sheetData>
  <mergeCells count="6">
    <mergeCell ref="B14:E14"/>
    <mergeCell ref="B2:G2"/>
    <mergeCell ref="B25:E25"/>
    <mergeCell ref="B4:C4"/>
    <mergeCell ref="B37:B38"/>
    <mergeCell ref="B34:B35"/>
  </mergeCells>
  <conditionalFormatting sqref="F23">
    <cfRule type="containsText" dxfId="10" priority="3" operator="containsText" text="OVER BUDGET">
      <formula>NOT(ISERROR(SEARCH("OVER BUDGET",F23)))</formula>
    </cfRule>
  </conditionalFormatting>
  <conditionalFormatting sqref="F38">
    <cfRule type="containsText" dxfId="9" priority="2" operator="containsText" text="OVER BUDGET">
      <formula>NOT(ISERROR(SEARCH("OVER BUDGET",F38)))</formula>
    </cfRule>
  </conditionalFormatting>
  <conditionalFormatting sqref="B39:G1048576 C38:G38 B36:G37 C35:G35 B1:G34">
    <cfRule type="cellIs" dxfId="8" priority="1" operator="lessThan">
      <formula>0</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topLeftCell="A35" zoomScale="110" zoomScaleNormal="110" workbookViewId="0">
      <selection activeCell="D56" sqref="D56:D59"/>
    </sheetView>
  </sheetViews>
  <sheetFormatPr defaultColWidth="12.625" defaultRowHeight="15"/>
  <cols>
    <col min="1" max="1" width="3.125" style="1" customWidth="1"/>
    <col min="2" max="2" width="33.25" style="1" customWidth="1"/>
    <col min="3" max="3" width="45.75" style="1" bestFit="1" customWidth="1"/>
    <col min="4" max="6" width="20.625" style="1" customWidth="1"/>
    <col min="7" max="7" width="53.875" style="55" customWidth="1"/>
    <col min="8" max="8" width="22.375" style="55" customWidth="1"/>
    <col min="9" max="9" width="63.875" style="1" customWidth="1"/>
    <col min="10" max="25" width="7.625" style="1" customWidth="1"/>
    <col min="26" max="16384" width="12.625" style="1"/>
  </cols>
  <sheetData>
    <row r="1" spans="1:9" ht="15.75" thickBot="1"/>
    <row r="2" spans="1:9" ht="27" thickBot="1">
      <c r="B2" s="132" t="str">
        <f>_xlfn.CONCAT("Campus Sustainability Fund - Approved Operating Budget for", " ",'Project Information Summary'!C5)</f>
        <v>Campus Sustainability Fund - Approved Operating Budget for Environmental Learning Experiences for Undergrads</v>
      </c>
      <c r="C2" s="133"/>
      <c r="D2" s="133"/>
      <c r="E2" s="133"/>
      <c r="F2" s="133"/>
      <c r="G2" s="134"/>
    </row>
    <row r="3" spans="1:9" ht="15.75" thickBot="1">
      <c r="B3" s="3"/>
      <c r="C3" s="4"/>
      <c r="D3" s="4"/>
      <c r="E3" s="4"/>
      <c r="F3" s="4"/>
      <c r="G3" s="85"/>
    </row>
    <row r="4" spans="1:9" ht="19.5" thickBot="1">
      <c r="B4" s="135" t="s">
        <v>28</v>
      </c>
      <c r="C4" s="136"/>
      <c r="D4" s="136"/>
      <c r="E4" s="136"/>
      <c r="F4" s="136"/>
      <c r="G4" s="137"/>
    </row>
    <row r="5" spans="1:9">
      <c r="A5" s="7"/>
      <c r="B5" s="5" t="s">
        <v>29</v>
      </c>
      <c r="C5" s="6" t="s">
        <v>30</v>
      </c>
      <c r="D5" s="44" t="str">
        <f>'Project Information Summary'!C15</f>
        <v>FY2026 Approved Budget</v>
      </c>
      <c r="E5" s="45" t="str">
        <f>'Project Information Summary'!D15</f>
        <v>FY2026 Expenses</v>
      </c>
      <c r="F5" s="46" t="str">
        <f>'Project Information Summary'!E15</f>
        <v>FY2026 Difference</v>
      </c>
      <c r="G5" s="86" t="s">
        <v>31</v>
      </c>
    </row>
    <row r="6" spans="1:9" ht="15" customHeight="1">
      <c r="B6" s="8" t="s">
        <v>32</v>
      </c>
      <c r="C6" s="77" t="s">
        <v>33</v>
      </c>
      <c r="D6" s="50"/>
      <c r="E6" s="66"/>
      <c r="F6" s="37">
        <f t="shared" ref="F6:F10" si="0">D6-E6</f>
        <v>0</v>
      </c>
      <c r="G6" s="87"/>
      <c r="H6" s="64"/>
      <c r="I6" s="56"/>
    </row>
    <row r="7" spans="1:9">
      <c r="B7" s="8" t="s">
        <v>32</v>
      </c>
      <c r="C7" s="77" t="s">
        <v>34</v>
      </c>
      <c r="D7" s="50"/>
      <c r="E7" s="66"/>
      <c r="F7" s="37">
        <f t="shared" si="0"/>
        <v>0</v>
      </c>
      <c r="G7" s="87"/>
      <c r="H7" s="64"/>
      <c r="I7" s="56"/>
    </row>
    <row r="8" spans="1:9">
      <c r="B8" s="8" t="s">
        <v>32</v>
      </c>
      <c r="C8" s="77" t="s">
        <v>35</v>
      </c>
      <c r="D8" s="50">
        <v>16200</v>
      </c>
      <c r="E8" s="66">
        <f>SUM(11419.2+1213.75+485.5)</f>
        <v>13118.45</v>
      </c>
      <c r="F8" s="37">
        <f t="shared" si="0"/>
        <v>3081.5499999999993</v>
      </c>
      <c r="G8" s="87"/>
      <c r="H8" s="64"/>
      <c r="I8" s="56"/>
    </row>
    <row r="9" spans="1:9" ht="15.75" thickBot="1">
      <c r="B9" s="10" t="s">
        <v>32</v>
      </c>
      <c r="C9" s="78" t="s">
        <v>36</v>
      </c>
      <c r="D9" s="51"/>
      <c r="E9" s="67"/>
      <c r="F9" s="38">
        <f t="shared" si="0"/>
        <v>0</v>
      </c>
      <c r="G9" s="87"/>
      <c r="H9" s="64"/>
      <c r="I9" s="56"/>
    </row>
    <row r="10" spans="1:9" ht="19.5" thickBot="1">
      <c r="B10" s="140" t="s">
        <v>37</v>
      </c>
      <c r="C10" s="143"/>
      <c r="D10" s="12">
        <f>SUM(D6:D9)</f>
        <v>16200</v>
      </c>
      <c r="E10" s="13">
        <f>SUM(E6:E9)</f>
        <v>13118.45</v>
      </c>
      <c r="F10" s="79">
        <f t="shared" si="0"/>
        <v>3081.5499999999993</v>
      </c>
      <c r="G10" s="88"/>
      <c r="H10" s="64" t="str">
        <f t="shared" ref="H10" si="1">IF(F10&lt;0,"OVER APPROVED BUDGET"," ")</f>
        <v xml:space="preserve"> </v>
      </c>
      <c r="I10" s="116" t="str">
        <f>IF(H10="OVER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11" spans="1:9" ht="15.75" thickBot="1">
      <c r="A11" s="7"/>
      <c r="B11" s="14"/>
      <c r="C11" s="15"/>
      <c r="D11" s="15"/>
      <c r="E11" s="15"/>
      <c r="F11" s="15"/>
      <c r="G11" s="89"/>
      <c r="H11" s="64"/>
      <c r="I11" s="56"/>
    </row>
    <row r="12" spans="1:9">
      <c r="A12" s="7"/>
      <c r="B12" s="5" t="s">
        <v>29</v>
      </c>
      <c r="C12" s="6" t="s">
        <v>30</v>
      </c>
      <c r="D12" s="16" t="str">
        <f>$D$5</f>
        <v>FY2026 Approved Budget</v>
      </c>
      <c r="E12" s="2" t="str">
        <f>$E$5</f>
        <v>FY2026 Expenses</v>
      </c>
      <c r="F12" s="17" t="str">
        <f>$F$5</f>
        <v>FY2026 Difference</v>
      </c>
      <c r="G12" s="86" t="s">
        <v>31</v>
      </c>
      <c r="H12" s="64"/>
      <c r="I12" s="56"/>
    </row>
    <row r="13" spans="1:9">
      <c r="B13" s="8" t="s">
        <v>38</v>
      </c>
      <c r="C13" s="9" t="s">
        <v>39</v>
      </c>
      <c r="D13" s="68"/>
      <c r="E13" s="69"/>
      <c r="F13" s="37">
        <f t="shared" ref="F13:F17" si="2">D13-E13</f>
        <v>0</v>
      </c>
      <c r="G13" s="87"/>
      <c r="H13" s="64"/>
      <c r="I13" s="56"/>
    </row>
    <row r="14" spans="1:9">
      <c r="B14" s="8" t="s">
        <v>38</v>
      </c>
      <c r="C14" s="9" t="s">
        <v>40</v>
      </c>
      <c r="D14" s="68"/>
      <c r="E14" s="69"/>
      <c r="F14" s="37">
        <f t="shared" si="2"/>
        <v>0</v>
      </c>
      <c r="G14" s="87"/>
      <c r="H14" s="64"/>
      <c r="I14" s="56"/>
    </row>
    <row r="15" spans="1:9">
      <c r="B15" s="8" t="s">
        <v>38</v>
      </c>
      <c r="C15" s="9" t="s">
        <v>41</v>
      </c>
      <c r="D15" s="68">
        <v>324</v>
      </c>
      <c r="E15" s="69">
        <v>252.66</v>
      </c>
      <c r="F15" s="37">
        <f t="shared" si="2"/>
        <v>71.34</v>
      </c>
      <c r="G15" s="87"/>
      <c r="H15" s="64"/>
      <c r="I15" s="56"/>
    </row>
    <row r="16" spans="1:9" ht="15.75" thickBot="1">
      <c r="B16" s="10" t="s">
        <v>38</v>
      </c>
      <c r="C16" s="11" t="s">
        <v>42</v>
      </c>
      <c r="D16" s="70"/>
      <c r="E16" s="71"/>
      <c r="F16" s="38">
        <f t="shared" si="2"/>
        <v>0</v>
      </c>
      <c r="G16" s="87"/>
      <c r="H16" s="64"/>
      <c r="I16" s="56"/>
    </row>
    <row r="17" spans="1:9" ht="20.25" thickTop="1" thickBot="1">
      <c r="B17" s="140" t="s">
        <v>43</v>
      </c>
      <c r="C17" s="141"/>
      <c r="D17" s="18">
        <f>SUM(D13:D16)</f>
        <v>324</v>
      </c>
      <c r="E17" s="19">
        <f t="shared" ref="E17" si="3">SUM(E13:E16)</f>
        <v>252.66</v>
      </c>
      <c r="F17" s="49">
        <f t="shared" si="2"/>
        <v>71.34</v>
      </c>
      <c r="G17" s="90"/>
      <c r="H17" s="64" t="str">
        <f t="shared" ref="H17" si="4">IF(F17&lt;0,"OVER APPROVED BUDGET"," ")</f>
        <v xml:space="preserve"> </v>
      </c>
      <c r="I17" s="116" t="str">
        <f>IF(H17="OVER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18" spans="1:9" ht="15.75" thickBot="1">
      <c r="A18" s="7"/>
      <c r="B18" s="14"/>
      <c r="C18" s="15"/>
      <c r="D18" s="15"/>
      <c r="E18" s="15"/>
      <c r="F18" s="15"/>
      <c r="G18" s="89"/>
      <c r="H18" s="64"/>
      <c r="I18" s="56"/>
    </row>
    <row r="19" spans="1:9">
      <c r="A19" s="7"/>
      <c r="B19" s="5" t="s">
        <v>29</v>
      </c>
      <c r="C19" s="6" t="s">
        <v>30</v>
      </c>
      <c r="D19" s="44" t="str">
        <f>$D$5</f>
        <v>FY2026 Approved Budget</v>
      </c>
      <c r="E19" s="45" t="str">
        <f>$E$5</f>
        <v>FY2026 Expenses</v>
      </c>
      <c r="F19" s="46" t="str">
        <f>$F$5</f>
        <v>FY2026 Difference</v>
      </c>
      <c r="G19" s="86" t="s">
        <v>31</v>
      </c>
      <c r="H19" s="64"/>
      <c r="I19" s="56"/>
    </row>
    <row r="20" spans="1:9" ht="15.75" thickBot="1">
      <c r="B20" s="21" t="s">
        <v>44</v>
      </c>
      <c r="C20" s="22" t="s">
        <v>44</v>
      </c>
      <c r="D20" s="70"/>
      <c r="E20" s="71"/>
      <c r="F20" s="38">
        <f t="shared" ref="F20:F21" si="5">D20-E20</f>
        <v>0</v>
      </c>
      <c r="G20" s="87"/>
      <c r="H20" s="64"/>
      <c r="I20" s="56"/>
    </row>
    <row r="21" spans="1:9" ht="19.5" thickBot="1">
      <c r="B21" s="138" t="s">
        <v>45</v>
      </c>
      <c r="C21" s="142"/>
      <c r="D21" s="12">
        <f>D20</f>
        <v>0</v>
      </c>
      <c r="E21" s="13">
        <f t="shared" ref="E21" si="6">E20</f>
        <v>0</v>
      </c>
      <c r="F21" s="79">
        <f t="shared" si="5"/>
        <v>0</v>
      </c>
      <c r="G21" s="90"/>
      <c r="H21" s="64" t="str">
        <f t="shared" ref="H21" si="7">IF(F21&lt;0,"OVER APPROVED BUDGET"," ")</f>
        <v xml:space="preserve"> </v>
      </c>
      <c r="I21" s="56" t="str">
        <f>IF(H21="OVER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22" spans="1:9" ht="15.75" thickBot="1">
      <c r="B22" s="23"/>
      <c r="C22" s="24"/>
      <c r="D22" s="25"/>
      <c r="E22" s="25"/>
      <c r="F22" s="25"/>
      <c r="G22" s="91"/>
      <c r="H22" s="64" t="str">
        <f t="shared" ref="H22:H43" si="8">IF(F22&lt;0,"OVER APPROVED BUDGET"," ")</f>
        <v xml:space="preserve"> </v>
      </c>
      <c r="I22" s="56" t="str">
        <f t="shared" ref="I22:I24" si="9">IF(H22="OVER APPROVED BUDGET","You have spent outside of your approved budget. You will either need to submit a Project Alteration Request or use departmental funds to cover the difference.", " ")</f>
        <v xml:space="preserve"> </v>
      </c>
    </row>
    <row r="23" spans="1:9" ht="19.5" thickBot="1">
      <c r="B23" s="135" t="s">
        <v>46</v>
      </c>
      <c r="C23" s="136"/>
      <c r="D23" s="136"/>
      <c r="E23" s="136"/>
      <c r="F23" s="136"/>
      <c r="G23" s="137"/>
      <c r="H23" s="64" t="str">
        <f t="shared" si="8"/>
        <v xml:space="preserve"> </v>
      </c>
      <c r="I23" s="56" t="str">
        <f t="shared" si="9"/>
        <v xml:space="preserve"> </v>
      </c>
    </row>
    <row r="24" spans="1:9">
      <c r="A24" s="7"/>
      <c r="B24" s="5" t="s">
        <v>47</v>
      </c>
      <c r="C24" s="57" t="s">
        <v>30</v>
      </c>
      <c r="D24" s="44" t="str">
        <f>$D$5</f>
        <v>FY2026 Approved Budget</v>
      </c>
      <c r="E24" s="45" t="str">
        <f>$E$5</f>
        <v>FY2026 Expenses</v>
      </c>
      <c r="F24" s="46" t="str">
        <f>$F$5</f>
        <v>FY2026 Difference</v>
      </c>
      <c r="G24" s="86" t="s">
        <v>31</v>
      </c>
      <c r="H24" s="64" t="str">
        <f t="shared" si="8"/>
        <v xml:space="preserve"> </v>
      </c>
      <c r="I24" s="56" t="str">
        <f t="shared" si="9"/>
        <v xml:space="preserve"> </v>
      </c>
    </row>
    <row r="25" spans="1:9" ht="15.75" thickBot="1">
      <c r="B25" s="8" t="s">
        <v>48</v>
      </c>
      <c r="C25" s="9"/>
      <c r="D25" s="80"/>
      <c r="E25" s="66"/>
      <c r="F25" s="52">
        <f t="shared" ref="F25" si="10">D25-E25</f>
        <v>0</v>
      </c>
      <c r="G25" s="87"/>
      <c r="H25" s="64"/>
      <c r="I25" s="56"/>
    </row>
    <row r="26" spans="1:9" ht="20.25" thickTop="1" thickBot="1">
      <c r="B26" s="138" t="s">
        <v>49</v>
      </c>
      <c r="C26" s="139"/>
      <c r="D26" s="18">
        <f>SUM(D25:D25)</f>
        <v>0</v>
      </c>
      <c r="E26" s="19">
        <f>SUM(E25:E25)</f>
        <v>0</v>
      </c>
      <c r="F26" s="20">
        <f>SUM(F25:F25)</f>
        <v>0</v>
      </c>
      <c r="G26" s="90"/>
      <c r="H26" s="64" t="str">
        <f t="shared" si="8"/>
        <v xml:space="preserve"> </v>
      </c>
      <c r="I26" s="116" t="str">
        <f>IF(H26="OVER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27" spans="1:9" ht="15.75" thickBot="1">
      <c r="B27" s="23"/>
      <c r="C27" s="24"/>
      <c r="D27" s="25"/>
      <c r="E27" s="25"/>
      <c r="F27" s="25"/>
      <c r="G27" s="91"/>
      <c r="H27" s="64"/>
      <c r="I27" s="56"/>
    </row>
    <row r="28" spans="1:9" ht="19.5" thickBot="1">
      <c r="B28" s="135" t="s">
        <v>50</v>
      </c>
      <c r="C28" s="136"/>
      <c r="D28" s="136"/>
      <c r="E28" s="136"/>
      <c r="F28" s="136"/>
      <c r="G28" s="137"/>
      <c r="H28" s="64"/>
      <c r="I28" s="56"/>
    </row>
    <row r="29" spans="1:9">
      <c r="A29" s="7"/>
      <c r="B29" s="5" t="s">
        <v>51</v>
      </c>
      <c r="C29" s="6" t="s">
        <v>30</v>
      </c>
      <c r="D29" s="44" t="str">
        <f>$D$5</f>
        <v>FY2026 Approved Budget</v>
      </c>
      <c r="E29" s="45" t="str">
        <f>$E$5</f>
        <v>FY2026 Expenses</v>
      </c>
      <c r="F29" s="46" t="str">
        <f>$F$5</f>
        <v>FY2026 Difference</v>
      </c>
      <c r="G29" s="86" t="s">
        <v>31</v>
      </c>
      <c r="H29" s="64"/>
      <c r="I29" s="56"/>
    </row>
    <row r="30" spans="1:9" ht="15.75" thickBot="1">
      <c r="B30" s="8" t="s">
        <v>50</v>
      </c>
      <c r="C30" s="9"/>
      <c r="D30" s="50"/>
      <c r="E30" s="66"/>
      <c r="F30" s="52">
        <f t="shared" ref="F30" si="11">D30-E30</f>
        <v>0</v>
      </c>
      <c r="G30" s="92"/>
      <c r="H30" s="64"/>
      <c r="I30" s="56"/>
    </row>
    <row r="31" spans="1:9" ht="20.25" thickTop="1" thickBot="1">
      <c r="B31" s="140" t="s">
        <v>52</v>
      </c>
      <c r="C31" s="141"/>
      <c r="D31" s="18">
        <f>SUM(D30:D30)</f>
        <v>0</v>
      </c>
      <c r="E31" s="19">
        <f>SUM(E30:E30)</f>
        <v>0</v>
      </c>
      <c r="F31" s="20">
        <f>D31-E31</f>
        <v>0</v>
      </c>
      <c r="G31" s="90"/>
      <c r="H31" s="64" t="str">
        <f t="shared" ref="H31" si="12">IF(F31&lt;0,"OVER APPROVED BUDGET"," ")</f>
        <v xml:space="preserve"> </v>
      </c>
      <c r="I31" s="116" t="str">
        <f>IF(H31="OVER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32" spans="1:9" ht="15.75" thickBot="1">
      <c r="B32" s="26"/>
      <c r="C32" s="27"/>
      <c r="D32" s="15"/>
      <c r="E32" s="15"/>
      <c r="F32" s="15"/>
      <c r="G32" s="89"/>
      <c r="H32" s="64"/>
      <c r="I32" s="56"/>
    </row>
    <row r="33" spans="1:9" ht="19.5" thickBot="1">
      <c r="B33" s="135" t="s">
        <v>53</v>
      </c>
      <c r="C33" s="136"/>
      <c r="D33" s="136"/>
      <c r="E33" s="136"/>
      <c r="F33" s="136"/>
      <c r="G33" s="137"/>
      <c r="H33" s="64"/>
      <c r="I33" s="56"/>
    </row>
    <row r="34" spans="1:9">
      <c r="A34" s="7"/>
      <c r="B34" s="5" t="s">
        <v>51</v>
      </c>
      <c r="C34" s="6" t="s">
        <v>30</v>
      </c>
      <c r="D34" s="44" t="str">
        <f>$D$5</f>
        <v>FY2026 Approved Budget</v>
      </c>
      <c r="E34" s="45" t="str">
        <f>$E$5</f>
        <v>FY2026 Expenses</v>
      </c>
      <c r="F34" s="46" t="str">
        <f>$F$5</f>
        <v>FY2026 Difference</v>
      </c>
      <c r="G34" s="86" t="s">
        <v>31</v>
      </c>
      <c r="H34" s="64"/>
      <c r="I34" s="56"/>
    </row>
    <row r="35" spans="1:9">
      <c r="B35" s="8" t="s">
        <v>54</v>
      </c>
      <c r="C35" s="72"/>
      <c r="D35" s="50"/>
      <c r="E35" s="66"/>
      <c r="F35" s="52">
        <f t="shared" ref="F35" si="13">D35-E35</f>
        <v>0</v>
      </c>
      <c r="G35" s="93"/>
      <c r="H35" s="64"/>
      <c r="I35" s="56"/>
    </row>
    <row r="36" spans="1:9">
      <c r="B36" s="8" t="s">
        <v>55</v>
      </c>
      <c r="C36" s="72"/>
      <c r="D36" s="50"/>
      <c r="E36" s="66"/>
      <c r="F36" s="52">
        <f t="shared" ref="F36:F37" si="14">D36-E36</f>
        <v>0</v>
      </c>
      <c r="G36" s="93"/>
      <c r="H36" s="64"/>
      <c r="I36" s="56"/>
    </row>
    <row r="37" spans="1:9">
      <c r="B37" s="48" t="s">
        <v>56</v>
      </c>
      <c r="C37" s="73"/>
      <c r="D37" s="54"/>
      <c r="E37" s="74"/>
      <c r="F37" s="52">
        <f t="shared" si="14"/>
        <v>0</v>
      </c>
      <c r="G37" s="93"/>
      <c r="H37" s="64"/>
      <c r="I37" s="56"/>
    </row>
    <row r="38" spans="1:9" ht="15.75" thickBot="1">
      <c r="B38" s="10" t="s">
        <v>57</v>
      </c>
      <c r="C38" s="75"/>
      <c r="D38" s="51"/>
      <c r="E38" s="67"/>
      <c r="F38" s="53">
        <f>D38-E38</f>
        <v>0</v>
      </c>
      <c r="G38" s="93"/>
      <c r="H38" s="64"/>
      <c r="I38" s="56"/>
    </row>
    <row r="39" spans="1:9" ht="20.25" thickTop="1" thickBot="1">
      <c r="B39" s="138" t="s">
        <v>58</v>
      </c>
      <c r="C39" s="142"/>
      <c r="D39" s="18">
        <f>SUM(D35:D38)</f>
        <v>0</v>
      </c>
      <c r="E39" s="19">
        <f>SUM(E35:E38)</f>
        <v>0</v>
      </c>
      <c r="F39" s="20">
        <f>D39-E39</f>
        <v>0</v>
      </c>
      <c r="G39" s="90"/>
      <c r="H39" s="64" t="str">
        <f t="shared" ref="H39" si="15">IF(F39&lt;0,"OVER APPROVED BUDGET"," ")</f>
        <v xml:space="preserve"> </v>
      </c>
      <c r="I39" s="116" t="str">
        <f>IF(H39="OVER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40" spans="1:9" ht="15.75" thickBot="1">
      <c r="B40" s="23"/>
      <c r="C40" s="24"/>
      <c r="D40" s="25"/>
      <c r="E40" s="25"/>
      <c r="F40" s="25"/>
      <c r="G40" s="91"/>
      <c r="H40" s="64"/>
      <c r="I40" s="56"/>
    </row>
    <row r="41" spans="1:9" ht="19.5" thickBot="1">
      <c r="B41" s="149" t="s">
        <v>59</v>
      </c>
      <c r="C41" s="150"/>
      <c r="D41" s="150"/>
      <c r="E41" s="150"/>
      <c r="F41" s="150"/>
      <c r="G41" s="151"/>
      <c r="H41" s="64"/>
      <c r="I41" s="56"/>
    </row>
    <row r="42" spans="1:9">
      <c r="A42" s="7"/>
      <c r="B42" s="14"/>
      <c r="C42" s="15"/>
      <c r="D42" s="44" t="str">
        <f>$D$5</f>
        <v>FY2026 Approved Budget</v>
      </c>
      <c r="E42" s="45" t="str">
        <f>$E$5</f>
        <v>FY2026 Expenses</v>
      </c>
      <c r="F42" s="46" t="str">
        <f>$F$5</f>
        <v>FY2026 Difference</v>
      </c>
      <c r="G42" s="86" t="s">
        <v>31</v>
      </c>
      <c r="H42" s="64"/>
      <c r="I42" s="56"/>
    </row>
    <row r="43" spans="1:9" ht="19.5" thickBot="1">
      <c r="B43" s="140" t="s">
        <v>60</v>
      </c>
      <c r="C43" s="141"/>
      <c r="D43" s="35">
        <f>SUM(D10,D17,D21,D26,D31,D39,)</f>
        <v>16524</v>
      </c>
      <c r="E43" s="36">
        <f>SUM(E10,E17,E21,E26,E31,E39,)</f>
        <v>13371.11</v>
      </c>
      <c r="F43" s="60">
        <f>D43-E43</f>
        <v>3152.8899999999994</v>
      </c>
      <c r="G43" s="90"/>
      <c r="H43" s="64" t="str">
        <f t="shared" si="8"/>
        <v xml:space="preserve"> </v>
      </c>
      <c r="I43" s="116" t="str">
        <f>IF(H43="OVER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44" spans="1:9" ht="15.75" thickBot="1">
      <c r="B44" s="29"/>
      <c r="C44" s="25"/>
      <c r="D44" s="25"/>
      <c r="E44" s="25"/>
      <c r="F44" s="25"/>
      <c r="G44" s="91"/>
      <c r="H44" s="64"/>
      <c r="I44" s="56"/>
    </row>
    <row r="45" spans="1:9" s="31" customFormat="1" ht="27" thickBot="1">
      <c r="A45" s="30"/>
      <c r="B45" s="152" t="str">
        <f>_xlfn.CONCAT('Project Information Summary'!C10, " ", "Budget Summary")</f>
        <v>FY2026 Budget Summary</v>
      </c>
      <c r="C45" s="153"/>
      <c r="D45" s="154"/>
      <c r="E45" s="154"/>
      <c r="F45" s="154"/>
      <c r="G45" s="155"/>
      <c r="H45" s="64"/>
      <c r="I45" s="56"/>
    </row>
    <row r="46" spans="1:9">
      <c r="B46" s="14"/>
      <c r="C46" s="15"/>
      <c r="D46" s="44" t="str">
        <f>$D$5</f>
        <v>FY2026 Approved Budget</v>
      </c>
      <c r="E46" s="45" t="str">
        <f>$E$5</f>
        <v>FY2026 Expenses</v>
      </c>
      <c r="F46" s="46" t="str">
        <f>$F$5</f>
        <v>FY2026 Difference</v>
      </c>
      <c r="G46" s="86" t="s">
        <v>31</v>
      </c>
      <c r="H46" s="64"/>
      <c r="I46" s="56"/>
    </row>
    <row r="47" spans="1:9" ht="27" thickBot="1">
      <c r="B47" s="144" t="s">
        <v>61</v>
      </c>
      <c r="C47" s="145"/>
      <c r="D47" s="58">
        <f>ROUNDUP(D43,-2)</f>
        <v>16600</v>
      </c>
      <c r="E47" s="36">
        <f>E43</f>
        <v>13371.11</v>
      </c>
      <c r="F47" s="59">
        <f>D47-E47</f>
        <v>3228.8899999999994</v>
      </c>
      <c r="G47" s="90"/>
      <c r="H47" s="64" t="str">
        <f t="shared" ref="H47" si="16">IF(F47&lt;0,"OVER APPROVED BUDGET"," ")</f>
        <v xml:space="preserve"> </v>
      </c>
      <c r="I47" s="116" t="str">
        <f>IF(H47="OVER APPROVED BUDGET","You appear to have spent outside of your approved budget. Any deficit in this project account is the responsibility of the department/project to fill, not that of the Campus Sustainability Fund. ", " ")</f>
        <v xml:space="preserve"> </v>
      </c>
    </row>
    <row r="48" spans="1:9">
      <c r="B48" s="14"/>
      <c r="C48" s="15"/>
      <c r="D48" s="28"/>
      <c r="E48" s="28"/>
      <c r="F48" s="28"/>
      <c r="G48" s="94"/>
      <c r="H48" s="64"/>
      <c r="I48" s="56"/>
    </row>
    <row r="49" spans="2:9" ht="15.75" thickBot="1">
      <c r="B49" s="29"/>
      <c r="C49" s="25"/>
      <c r="D49" s="25"/>
      <c r="E49" s="25"/>
      <c r="F49" s="25"/>
      <c r="G49" s="91"/>
      <c r="H49" s="64"/>
      <c r="I49" s="56"/>
    </row>
    <row r="50" spans="2:9" ht="27" thickBot="1">
      <c r="B50" s="152" t="s">
        <v>62</v>
      </c>
      <c r="C50" s="153"/>
      <c r="D50" s="153"/>
      <c r="E50" s="153"/>
      <c r="F50" s="153"/>
      <c r="G50" s="155"/>
      <c r="H50" s="64"/>
      <c r="I50" s="56"/>
    </row>
    <row r="51" spans="2:9">
      <c r="B51" s="14"/>
      <c r="C51" s="15"/>
      <c r="D51" s="146" t="str">
        <f>'Project Information Summary'!C10</f>
        <v>FY2026</v>
      </c>
      <c r="E51" s="147"/>
      <c r="F51" s="148"/>
      <c r="G51" s="95" t="s">
        <v>31</v>
      </c>
      <c r="H51" s="64"/>
      <c r="I51" s="56"/>
    </row>
    <row r="52" spans="2:9" ht="27" thickBot="1">
      <c r="B52" s="144" t="s">
        <v>63</v>
      </c>
      <c r="C52" s="145"/>
      <c r="D52" s="63"/>
      <c r="E52" s="62">
        <f>IF(F47&lt;0,0,F47)</f>
        <v>3228.8899999999994</v>
      </c>
      <c r="F52" s="81"/>
      <c r="G52" s="96"/>
      <c r="H52" s="64" t="str">
        <f>IF(E52&gt;F47,"OVER APPROVED BUDGET"," ")</f>
        <v xml:space="preserve"> </v>
      </c>
      <c r="I52" s="116" t="str">
        <f>IF(H52="OVER APPROVED BUDGET","You appear to have spent outside of your approved budget. If you did not receive an approved Project Alteration Request (PAR), you have violated the Letter of Agreement and will be barred from applying for additional funding for one year. ", " ")</f>
        <v xml:space="preserve"> </v>
      </c>
    </row>
    <row r="53" spans="2:9" ht="30" customHeight="1">
      <c r="B53" s="32"/>
      <c r="C53" s="33"/>
      <c r="D53" s="34"/>
      <c r="E53" s="34"/>
      <c r="F53" s="34"/>
      <c r="G53" s="97"/>
      <c r="H53" s="65"/>
      <c r="I53" s="116" t="str">
        <f>IF(H53="UNDER APPROVED BUDGET","You have spent within your approved budget. Any remaining funding will be transferred back to the CSF for redistribution in future grant cycles.", " ")</f>
        <v xml:space="preserve"> </v>
      </c>
    </row>
    <row r="54" spans="2:9">
      <c r="B54" s="32"/>
      <c r="C54" s="33"/>
      <c r="D54" s="34"/>
      <c r="E54" s="34"/>
      <c r="F54" s="34"/>
      <c r="G54" s="97"/>
    </row>
    <row r="55" spans="2:9">
      <c r="B55" s="32"/>
      <c r="C55" s="33"/>
      <c r="D55" s="34"/>
      <c r="E55" s="34"/>
      <c r="F55" s="34"/>
      <c r="G55" s="97"/>
    </row>
    <row r="56" spans="2:9">
      <c r="B56" s="32"/>
      <c r="C56" s="33"/>
      <c r="D56" s="34"/>
      <c r="E56" s="130"/>
      <c r="F56" s="34"/>
      <c r="G56" s="97"/>
    </row>
    <row r="57" spans="2:9">
      <c r="B57" s="33"/>
      <c r="C57" s="33"/>
      <c r="D57" s="130"/>
      <c r="E57" s="130"/>
      <c r="F57" s="34"/>
      <c r="G57" s="97"/>
    </row>
    <row r="58" spans="2:9">
      <c r="D58" s="131"/>
    </row>
    <row r="59" spans="2:9">
      <c r="D59" s="131"/>
      <c r="E59" s="131"/>
    </row>
  </sheetData>
  <protectedRanges>
    <protectedRange sqref="C35:E38" name="Travel"/>
    <protectedRange sqref="C30:F30 F35:F38" name="Capital Equipment"/>
    <protectedRange sqref="C25:F25" name="Supplies"/>
    <protectedRange sqref="G6:G10 G13:G17 G20:G21 G43 G47 G52 G25:G26 G30:G31 G35:G39" name="Notes"/>
  </protectedRanges>
  <mergeCells count="18">
    <mergeCell ref="B52:C52"/>
    <mergeCell ref="D51:F51"/>
    <mergeCell ref="B39:C39"/>
    <mergeCell ref="B28:G28"/>
    <mergeCell ref="B31:C31"/>
    <mergeCell ref="B33:G33"/>
    <mergeCell ref="B41:G41"/>
    <mergeCell ref="B43:C43"/>
    <mergeCell ref="B47:C47"/>
    <mergeCell ref="B45:G45"/>
    <mergeCell ref="B50:G50"/>
    <mergeCell ref="B2:G2"/>
    <mergeCell ref="B4:G4"/>
    <mergeCell ref="B26:C26"/>
    <mergeCell ref="B17:C17"/>
    <mergeCell ref="B23:G23"/>
    <mergeCell ref="B21:C21"/>
    <mergeCell ref="B10:C10"/>
  </mergeCells>
  <conditionalFormatting sqref="H6:H9 H11:H16 H18:H20 H22:H30 H32:H38 H40:H52">
    <cfRule type="containsText" dxfId="7" priority="19" operator="containsText" text="OVER BUDGET">
      <formula>NOT(ISERROR(SEARCH("OVER BUDGET",H6)))</formula>
    </cfRule>
  </conditionalFormatting>
  <conditionalFormatting sqref="H53">
    <cfRule type="containsText" dxfId="6" priority="17" operator="containsText" text="OVER BUDGET">
      <formula>NOT(ISERROR(SEARCH("OVER BUDGET",H53)))</formula>
    </cfRule>
  </conditionalFormatting>
  <conditionalFormatting sqref="H39">
    <cfRule type="containsText" dxfId="5" priority="15" operator="containsText" text="OVER BUDGET">
      <formula>NOT(ISERROR(SEARCH("OVER BUDGET",H39)))</formula>
    </cfRule>
  </conditionalFormatting>
  <conditionalFormatting sqref="H31">
    <cfRule type="containsText" dxfId="4" priority="14" operator="containsText" text="OVER BUDGET">
      <formula>NOT(ISERROR(SEARCH("OVER BUDGET",H31)))</formula>
    </cfRule>
  </conditionalFormatting>
  <conditionalFormatting sqref="H21">
    <cfRule type="containsText" dxfId="3" priority="13" operator="containsText" text="OVER BUDGET">
      <formula>NOT(ISERROR(SEARCH("OVER BUDGET",H21)))</formula>
    </cfRule>
  </conditionalFormatting>
  <conditionalFormatting sqref="H17">
    <cfRule type="containsText" dxfId="2" priority="12" operator="containsText" text="OVER BUDGET">
      <formula>NOT(ISERROR(SEARCH("OVER BUDGET",H17)))</formula>
    </cfRule>
  </conditionalFormatting>
  <conditionalFormatting sqref="H10">
    <cfRule type="containsText" dxfId="1" priority="11" operator="containsText" text="OVER BUDGET">
      <formula>NOT(ISERROR(SEARCH("OVER BUDGET",H10)))</formula>
    </cfRule>
  </conditionalFormatting>
  <conditionalFormatting sqref="F1:F1048576">
    <cfRule type="cellIs" dxfId="0" priority="2" operator="lessThan">
      <formula>0</formula>
    </cfRule>
  </conditionalFormatting>
  <dataValidations count="1">
    <dataValidation allowBlank="1" showInputMessage="1" showErrorMessage="1" promptTitle="Additional Information" prompt="More information on Capital Equipment can be found in the Additional Info &amp; Definitions sheet. " sqref="B28:G28" xr:uid="{F5E56512-9A1E-44E5-917F-4829607AD3DE}"/>
  </dataValidations>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f7fe747-9619-4bf6-9a12-ea6a6eb0fb61">
      <Terms xmlns="http://schemas.microsoft.com/office/infopath/2007/PartnerControls"/>
    </lcf76f155ced4ddcb4097134ff3c332f>
    <TaxCatchAll xmlns="c5c5f828-e87a-4676-9ab8-38db4895ca32" xsi:nil="true"/>
    <DateTime xmlns="6f7fe747-9619-4bf6-9a12-ea6a6eb0fb6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9D80DA73D0024C9B533841C956BF4A" ma:contentTypeVersion="19" ma:contentTypeDescription="Create a new document." ma:contentTypeScope="" ma:versionID="667e6c98e1de73a35f05176f170bee52">
  <xsd:schema xmlns:xsd="http://www.w3.org/2001/XMLSchema" xmlns:xs="http://www.w3.org/2001/XMLSchema" xmlns:p="http://schemas.microsoft.com/office/2006/metadata/properties" xmlns:ns2="6f7fe747-9619-4bf6-9a12-ea6a6eb0fb61" xmlns:ns3="c5c5f828-e87a-4676-9ab8-38db4895ca32" targetNamespace="http://schemas.microsoft.com/office/2006/metadata/properties" ma:root="true" ma:fieldsID="69cb239253a7487a327be66fc8973d18" ns2:_="" ns3:_="">
    <xsd:import namespace="6f7fe747-9619-4bf6-9a12-ea6a6eb0fb61"/>
    <xsd:import namespace="c5c5f828-e87a-4676-9ab8-38db4895ca3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DateTim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7fe747-9619-4bf6-9a12-ea6a6eb0fb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1dced58-e0b4-42b2-b81d-05092f917ff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DateTime" ma:index="23" nillable="true" ma:displayName="Date &amp; Time" ma:format="DateOnly" ma:internalName="DateTime">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c5f828-e87a-4676-9ab8-38db4895ca3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0f691d7-ec98-4c73-a5cb-db0dda1cc6c2}" ma:internalName="TaxCatchAll" ma:showField="CatchAllData" ma:web="c5c5f828-e87a-4676-9ab8-38db4895ca3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7958DB-BD35-45B4-881E-0A6F2C0B5869}"/>
</file>

<file path=customXml/itemProps2.xml><?xml version="1.0" encoding="utf-8"?>
<ds:datastoreItem xmlns:ds="http://schemas.openxmlformats.org/officeDocument/2006/customXml" ds:itemID="{2C328603-7D24-4D6E-8508-4ADE39CBF8E1}"/>
</file>

<file path=customXml/itemProps3.xml><?xml version="1.0" encoding="utf-8"?>
<ds:datastoreItem xmlns:ds="http://schemas.openxmlformats.org/officeDocument/2006/customXml" ds:itemID="{9BAD4C26-BF4D-453E-A4CA-A3B5B64D714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Moore, Mary</dc:creator>
  <cp:keywords/>
  <dc:description/>
  <cp:lastModifiedBy/>
  <cp:revision/>
  <dcterms:created xsi:type="dcterms:W3CDTF">2021-07-07T22:51:00Z</dcterms:created>
  <dcterms:modified xsi:type="dcterms:W3CDTF">2026-09-01T17:44:11Z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0x010100529D80DA73D0024C9B533841C956BF4A</vt:lpwstr>
  </property>
  <property fmtid="{D5CDD505-2E9C-101B-9397-08002B2CF9AE}" pid="3" name="MediaServiceImageTags">
    <vt:lpwstr/>
  </property>
</Properties>
</file>